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70" windowHeight="9660" activeTab="0"/>
  </bookViews>
  <sheets>
    <sheet name="Hoja1" sheetId="1" r:id="rId1"/>
  </sheets>
  <definedNames/>
  <calcPr fullCalcOnLoad="1"/>
</workbook>
</file>

<file path=xl/sharedStrings.xml><?xml version="1.0" encoding="utf-8"?>
<sst xmlns="http://schemas.openxmlformats.org/spreadsheetml/2006/main" count="2664" uniqueCount="782">
  <si>
    <t>PLAN ANUAL DE ADQUISICIONES</t>
  </si>
  <si>
    <t>A. INFORMACIÓN GENERAL DE LA ENTIDAD</t>
  </si>
  <si>
    <t>Nombre</t>
  </si>
  <si>
    <t>Municipio de Itagüí</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</si>
  <si>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</si>
  <si>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</si>
  <si>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51 Nº 51-55</t>
  </si>
  <si>
    <t>Teléfono</t>
  </si>
  <si>
    <t>373 76 76</t>
  </si>
  <si>
    <t>Página web</t>
  </si>
  <si>
    <t>www.itagui.gov.co</t>
  </si>
  <si>
    <t>Misión y visión</t>
  </si>
  <si>
    <t>Perspectiva estratégica</t>
  </si>
  <si>
    <t>El Plan de Desarrollo Municipal 2016 – 2019 “Itagüí avanza con equidad para todos”, define para su implementación las siguientes estrategias:
a) Fortalecer el Sistema Nacional de Bienestar Familiar SNBF en el ámbito municipal.
b) Promover la responsabilidad empresarial social, ambiental y familiar, en la interacción con el sector privado y empresarial.
c) Actuar con integración entre los sectores y las dependencias de la administración municipal para la gestión e implementación de los proyectos y actuaciones.
d) Integrar el territorio con un modelo de equidad y enfoque de derechos para generar sinergias en los procesos de desarrollo integral.
e) Empoderar e interactuar con organizaciones sociales y comunitarias, como mecanismo de construcción de ciudadanía y de gobernanza.
f) Fortalecer el Sistema Municipal de Planeación y su articulación con otros sistemas, para la dinamizar la plataforma de planeación, gestión y seguimiento al desarrollo municipal.
g) Impulsar procesos de cultura, valores y formación ciudadana, para la transformación de patrones de relacionamiento entre los itagüiseños, y con sus espacios urbanos rurales.
h) Implementar una estrategia de comunicación pública, que garantice una articulación permanente entre la administración pública, el sector privado y la ciudadanía.
i) Fortalecer los procesos de integración regional, como instrumento de planificación territorial.</t>
  </si>
  <si>
    <t>Información de contacto</t>
  </si>
  <si>
    <t>contratacionitagui@itagui.gov.co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</si>
  <si>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</si>
  <si>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</si>
  <si>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</si>
  <si>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</si>
  <si>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</si>
  <si>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</si>
  <si>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</si>
  <si>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</si>
  <si>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</si>
  <si>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</si>
  <si>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</si>
  <si>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</si>
  <si>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</si>
  <si>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</si>
  <si>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</si>
  <si>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</si>
  <si>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</si>
  <si>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Primer semestre</t>
  </si>
  <si>
    <t>10 meses</t>
  </si>
  <si>
    <t>Contratación directa</t>
  </si>
  <si>
    <t>Recursos Propios</t>
  </si>
  <si>
    <t>NO</t>
  </si>
  <si>
    <t>N/A</t>
  </si>
  <si>
    <t>8 meses</t>
  </si>
  <si>
    <t>Contratacion directa</t>
  </si>
  <si>
    <t xml:space="preserve">Implementacion de la Política Pública Local de participación ciudadana </t>
  </si>
  <si>
    <t>Primer trimestre</t>
  </si>
  <si>
    <t>NA</t>
  </si>
  <si>
    <t>primer trimestre</t>
  </si>
  <si>
    <t>IMPLEMENTACION DE ESTRATEGIAS PARA BRINDAR OPORTUNIDADES DE VIDA</t>
  </si>
  <si>
    <t>ENERO</t>
  </si>
  <si>
    <t>10 MESES</t>
  </si>
  <si>
    <t>9 meses</t>
  </si>
  <si>
    <t xml:space="preserve"> 8 meses</t>
  </si>
  <si>
    <t>93141506
93141700
78111800</t>
  </si>
  <si>
    <t>5  meses</t>
  </si>
  <si>
    <t>7 MESES</t>
  </si>
  <si>
    <t>PROCESO COMPETITIVO Decreto 092 de 2017</t>
  </si>
  <si>
    <t>Junio</t>
  </si>
  <si>
    <t>6 MESES</t>
  </si>
  <si>
    <t>4 meses</t>
  </si>
  <si>
    <t>11 MESES</t>
  </si>
  <si>
    <t>Prestación de servicios profesionales para desarrollar actividades propias de la ejecución del presupuesto participativo de la Subsecretaria de Participación y Gestión comunitaria.</t>
  </si>
  <si>
    <t>Primer Trimestre</t>
  </si>
  <si>
    <t>8 MESES</t>
  </si>
  <si>
    <t>N.A</t>
  </si>
  <si>
    <t>93141500
93141700</t>
  </si>
  <si>
    <t xml:space="preserve">2 MESES </t>
  </si>
  <si>
    <t>RECURSOS PROPIOS</t>
  </si>
  <si>
    <t>PRESTACION DE SERVICIOS PROFESIONALES EN ACTIVIDADES ADMINISTRATIVAS PARA REALIZAR ACCIONES DE FORTALECIMIENTO Y SENSIBILIZACION HACIA LA POBLACION EN CONDICIONES DE VULNERABILIDAD, DE Y EN CALLE PARA LA MITIGACION DEL DAÑO POR CONSUMOS PROBLEMATICOS DE SUSTANCIAS PSICOACTIVAS POR MEDIO DE ESTRATEGIAS DE INCORPORACION Y ACOMPAÑAMIENTO FAMILIAR</t>
  </si>
  <si>
    <t xml:space="preserve">JOHANA CASTAÑO VANEGAS
Secretaria de Participacion e Inclusion Social
johana.castano@itagui.gov.co
Telefono: 373 3160                                           </t>
  </si>
  <si>
    <t>PRESTACIÓN DE SERVICIOS PROFESIONALES PARA LA ATENCIÓN INTEGRAL, EL RECONOCIMIENTO Y LA PROTECCIÓN A LOS NIÑOS Y NIÑAS DE (2) A CINCO (5) AÑOS DEL MUNICIPIO DE ITAGÜÍ, EN EL MARCO DE LA LEY 1804 DEL 2 DE AGOSTO DE 2016 "POR LA CUAL SE ESTABLECE LA POLÍTICA DE ESTADO PARA EL DESARROLLO INTEGRAL DE LA PRIMERA INFANCIA DE CERO A SIEMPRE Y SE DICTAN OTRAS DISPOSICIONES</t>
  </si>
  <si>
    <t>PRESTACION DE SERVICIOS DE APOYO A LA GESTION PARA LA ATENCION INTEGRAL A 60 ADULTOS MAYORES EN SITUAION DE VULNERABILIDAD CRITICA DEL MUNICIPIO DE ITAGUI</t>
  </si>
  <si>
    <t>PRESTACIÓN DE SERVICIOS PROFESIONALES PARA LA  ATENCIÓN Y PROMOCIÓN DE LOS DERECHOS  DE LA POBLACIÓN EN SITUACIÓN DE DISCAPACIDAD, CUIDADORES Y FAMILIA  DEL MUNICIPIO DE ITAGÜÍ</t>
  </si>
  <si>
    <t>PRESTACION DE SERVICIOS DE APOYO A LA GESTION PARA ACTIVIDADES ARTISTICAS Y CULTURALES DE LA SUBSECRETARIA DE PARTICIPACION Y GESTION COMUNITARIA</t>
  </si>
  <si>
    <t>PRESTACIÓN DE SERVICIOS DE APOYO A LA GESTIÓN PARA REALIZAR ACTIVIDADES LOGISTICAS MEDIANTE PRESENTACIONES ARTISTICAS, CULTURALES Y LUDICAS, A FIN DE PROMOVER LA INCLUSIÓN DE LA POBLACIÓN ETNICA Y LGBTI DEL MUNICIPIO DE ITAGÜÍ</t>
  </si>
  <si>
    <t>PRESTACIÓN DE SERVICIOS DE APOYO A LA GESTIÓN PARA REALIZAR ACTIVIDADES OPERATIVAS Y LOGÍSTICAS, QUE PERMITAN LAS PRESENTACIONES ARTÍSTICAS Y ACTIVIDADES LUDICO – RECREATIVAS DE LOS ADULTOS MAYORES QUE ATIENDE LA SECRETARIA DE PARTICIPACIÓN E INCLUSIÓN SOCIAL DEL MUNICIPIO DE ITAGUI</t>
  </si>
  <si>
    <t>PRESTACIÓN DE SERVICIOS PROFESIONALES PARA DESARROLLAR ACTIVIDADES DE CAPACITACION EN PAUTAS DE CRIANZA Y ACTIVIDADES ARTISTICAS Y CULTURALES PARA NIÑOS, NIÑAS, ADOLESCENTES Y FAMILIA DEL MUNICIPIO DE ITAGUI</t>
  </si>
  <si>
    <t>PRESTACIÓN DE SERVICIOS PROFESIONALES PARA POSIBILITAR EL DESARROLLO HUMANO  Y SOCIAL DE TREINTA Y CUATRO (34) PERSONAS EN CONDICIÓN DE DISCAPACIDAD INTELECTUAL  Y SINDROME DE DOWN,  CON EL FIN DE PROMOVER MEJORES OPORTUNIDADES</t>
  </si>
  <si>
    <t>PRESTACIÓN DE SERVICIOS PROFESIONALES, PARA DESARROLLAR ESTRATEGIAS QUE PROMUEVAN LA SALUD MENTAL, ENTORNOS PROTECTORES Y PREVENGAN LA VULNERACION DE DERECHOS CON ACCIONES AFIRMATIVAS DIRIGIDAS A DIFERENTES GRUPOS POBLACIONALES DEL MUNICIPIO DE ITAGÜÍ</t>
  </si>
  <si>
    <t>PRESTACIÓN DE SERVICIOS PROFESIONALES DE PSICÓLOGO, PARA BRINDAR APOYO A LA SUPERVISIÓN DE LAS ACTIVIDADES DE ATENCIÓN A LA PRIMERA INFANCIA, PROPIAS DEL CONVENIO INTERADMINISTRATIVO N°0406 CELEBRADO ENTRE EL ICBF REGIONAL ANTIOQUIA Y EL MUNICIPIO DE ITAGÜÌ</t>
  </si>
  <si>
    <t>PRESTACIÓN DE SERVICIOS PROFESIONALES DE UNA NUTRICIONISTA, PARA BRINDAR APOYO A LA SUPERVISIÓN DE LAS ACTIVIDADES DE ATENCIÓN A LA PRIMERA INFANCIA, PROPIAS DEL CONVENIO INTERADMINISTRATIVO N°0406 CELEBRADO ENTRE EL ICBF REGIONAL ANTIOQUIA Y EL MUNICIPIO DE ITAGÜÌ</t>
  </si>
  <si>
    <t>PRESTACIÓN DE SERVICIOS PROFESIONALES DE UNA ABOGADA COMO APOYO A LA SECRETARÍA DE PARTICIPACIÓN E INCLUSIÓN SOCIAL,  EN LOS ASUNTOS RELACIONADOS CON EL DERECHO DE FAMILIA PROPIOS DE LAS ACCIONES DEL PROYECTO “FAMILIAS INTEGRADAS PARA LA CONVIVENCIA” DEL MUNICIPIO DE ITAGUI</t>
  </si>
  <si>
    <t>PRESTACION DE SERVICIOS DE APOYO A LA GESTIÓN PARA REALIZAR ACTIVIDADES LUDICO - RECREATIVAS Y CULTURALES CON EL FIN DE CONMEMORAR LA POBLACION CON DISCAPACIDAD QUE ATIENDE LA SECRETARIA DE PARTICIPACION E INCLUSION SOCIAL DEL MUNICIPIO DE ITAGUI</t>
  </si>
  <si>
    <t>Segundo semestre</t>
  </si>
  <si>
    <t>1 mes</t>
  </si>
  <si>
    <t>PRESTACION DE SERVICIOS PROFESIONALES PARA SOPORTAR A LA ENTIDAD EN LA REALIZACION DE ACTIVIDADES Y EVENTOS ARTISTICOS Y CULTURALES QUE POSIBILITEN LA PARTICIPACION DE LA COMUNIDAD EN LOS PROCESOS DE INTERES LOCAL Y PROPICIE EL FORTALECIMIENTO DE LAS ORGANIZACIONES SOCIALES, COMUNALES O COMUNITARIAS</t>
  </si>
  <si>
    <t>PRESTACIÓN DE SERVICIOS DE APOYO A LA GESTION PARA EJECUTAR PRESENTACIONES ARTISTICAS, CULTURALES Y LUDICAS, PARA NIÑOS, NIÑAS, ADOLESCENTES Y FAMILIA, EN EL MARCO DE LAS FIESTAS DE LA INDUSTRIA, EL COMERCIO Y LA CULTURA DEL MUNICIPIO DE ITAGUI EN EL AÑO 2020</t>
  </si>
  <si>
    <t>PRESTACIÓN DE SERVICIOS PROFESIONALES PARA SOPORTAR A LA ENTIDAD EN LA REALIZACIÓN DE ACTIVIDADES QUE POSIBILITEN EL DESARROLLO HUMANO INTEGRAL Y SOCIAL DE PERSONAS EN CONDICIÓN DE DISCAPACIDAD INTELECTUAL Y SÍNDROME DE DOWN DEL MUNICIPIO DE ITAGUI, PROCURANDO POR SU DIGNIDAD, POR LA PROTECCIÓN DEL DERECHO A LA IGUALDAD Y LA PROMOCIÓN DE MEJORES OPORTUNIDADES</t>
  </si>
  <si>
    <t>PRESTACIÓN DE SERVICIOS DE APOYO A LA GESTIÓN PARA REALIZAR ACTIVIDADES OPERATIVAS Y LOGÍSTICAS EN EL DESARROLLO DE JORNADAS DE ATENCIÓN INTEGRAL Y BIENESTAR SOCIAL, DIRIGIDA A LA POBLACIÓN DE ADULTOS MAYORES DEL MUNICIPIO DE ITAGUI</t>
  </si>
  <si>
    <t>DIRECTA</t>
  </si>
  <si>
    <t>Recurso Propio</t>
  </si>
  <si>
    <t>PRIMER TRIMESTRE</t>
  </si>
  <si>
    <t>S.G.P
Recurso Propio</t>
  </si>
  <si>
    <t xml:space="preserve">Cofinanciado
</t>
  </si>
  <si>
    <t>RP</t>
  </si>
  <si>
    <t>PRESTACION DE SERVICIOS DE APOYO A LA GESTION PARA REALIZAR EL SEGUIMIENTO AL SISTEMA DE MATRICULA SIMAT, DURANTE EL AÑO 2020</t>
  </si>
  <si>
    <t>8 MESES  Y 15 DÍAS</t>
  </si>
  <si>
    <t xml:space="preserve">Luz Ernencia Arboleda Mosquera
Profesional Universitario
cel 3174391917, ernencia02@hotmail.com
Raúl Humberto Berrío Psada
Profesional Universitario
cel 3128688964, raulberrioposada@gmail.com </t>
  </si>
  <si>
    <t>PRESTACIÒN SOFTWARE COMO SERVICIO (SaaS) PARA LA PLATAFORMA INFORMÁTICA MASTER 2000, PARA ALMACENAMIENTO, AUTOMATIZACIÒN Y ADMINISTRACIÒN DE LA INFORMACIÒN DE LAS INSTITUCIONES EDUCATIVAS OFICIALES Y LA SECRETARÍA DE EDUCACIÓN Y CULTURA DEL MUNICIPIO DE ITAGÜÍ DURANTE LA VIGENCIA 2020.</t>
  </si>
  <si>
    <t>11  MESES</t>
  </si>
  <si>
    <t xml:space="preserve">Recursos Propios
</t>
  </si>
  <si>
    <t>Ceneida María Restrepo Bermúdez
Subsecretaria Calidad Educativa
cel. 31549092531.  ceneida.restrepo@itagui.gov.co
Jader Andrés Cano García
Profesional Universitario
cel 3007905294, jader.cano@itagui.gov.co</t>
  </si>
  <si>
    <t xml:space="preserve">86131901
86131902 
</t>
  </si>
  <si>
    <t xml:space="preserve"> PRESTACIÓN DE SERVICIOS DE APOYO A LA GESTIÓN PARA EL ACOMPAÑAMIENTO Y SOPORTE EN INTERPRETACIÓN DE LENGUA DE SEÑAS COLOMBIANA (L.S.C.) POR PARTE DE MODELOS LINGUISTICOS, INTÉRPRETES Y DOCENTE DE LENGUA CASTELLANA BILINGÜE PARA LOS PROGRAMAS EDUCATIVOS QUE INVOLUCRAN PERSONAS SORDAS EN LA I.E. JUAN N. CADAVID Y POBLACIÓN CIEGA Y DE BAJA VISIÓN EN LAS I.E. OFICIALES DEL MUNICIPIO DE ITAGÜÍ.</t>
  </si>
  <si>
    <t>Luz Ernencia Arboleda Mosquera
Profesional Universitario
cel 3174391917, ernencia02@hotmail.com
Angela María López López
Profesional Universitario
cel 3137218408, maria.lopez@itagui.gov.co</t>
  </si>
  <si>
    <t>PRESTACIÓN DE SERVICIOS PARA LA IMPLEMENTACIÓN DE LA FASE  (VIIl) DEL PROYECTO TRANSFORMANDO LA EDUCACIÓN (SISTEMA DE EDUCACIÓN RELACIONAL DE ITAGÜÍ SERI) EN CUATRO (4) INSTITUCIONES EDUCATIVAS OFICIALES</t>
  </si>
  <si>
    <t>S.G.P</t>
  </si>
  <si>
    <t>Jairo Madrid Gil
Director de Núcleo
cel: 3104356832, madridgiljairo@gmail.com
Adriana Maria Mesa Gonzakez
Profesional Universitario
cel: 3184014107,adrymg@hotmail.es</t>
  </si>
  <si>
    <t>PRESTACIÓN DE SERVICIOS PROFESIONALES EN LA ASISTENCIA TÉCNICA PARA LA GESTIÓN DEL DESARROLLO INTEGRAL DE LOS SISTEMAS DE CALIDAD (S.G.C.), BAJO UN ENFOQUE DE DIRECCIONAMIENTO ESTRATÉGICO INSTITUCIONAL  EN 20 INSTITUCIONES EDUCATIVAS OFICIALES DEL MUNICIPIO DE ITAGÜÍ.</t>
  </si>
  <si>
    <t>9 MESES</t>
  </si>
  <si>
    <t>Andwar Henrry Urubano Leal
Profesional Universitario
cel.3102828497, andwar.urbano@itagui.gov.co
Leonardo Arango
Técnico Administrativo
cel: 3137977401,Leonardo.arango@itagui.gov.co</t>
  </si>
  <si>
    <t xml:space="preserve">CONTRATO INTERADMINISTRATIVO PARA PRESTAR SERVICIOS DE CONECTIVIDAD, INTERNET, SEGURIDAD INFORMÁTICA Y SOPORTE TÉCNICO (EQUIPOS ACCESS POINT, SWITCH, FIREWALL) PARA LAS INSTITUCIONES EDUCATIVAS OFICIALES DEL MUNICIPIO DE ITAGÜÍ.
</t>
  </si>
  <si>
    <t>Recursos Propios
S.G.P</t>
  </si>
  <si>
    <t>Jeysson Perez Gómez, Profesional Universitario, cel 3015805032, jeysson.Perez@itagui.gov.co
Rafael Angel Marin Botero
Profesional Universitario
cel: 3122196935,ramarin364@hotmail.com</t>
  </si>
  <si>
    <t>Prestación de servicios profesionales para el fortalecimiento de los programas de: metodología integral de formación, bilingüismo, habilidades y redes pedagógicas en las instituciones educativas oficiales del municipio de Itagüí</t>
  </si>
  <si>
    <t xml:space="preserve">10 MESES </t>
  </si>
  <si>
    <t xml:space="preserve">Ceneida María Restrepo Bermúdez
Subsecretaria Calidad Educativa
cel. 31549092531.  ceneida.restrepo@itagui.gov.co
Pollyanna Zapata García
Profesional Universitario
cel 3117245100, pollyanna.zapata@itagui.gov.co
</t>
  </si>
  <si>
    <t>Prestación de servicios profesionales para el soporte y acompañamiento en actividades que contribuyan al fortalecimiento de las innovaciones pedagógicas y los proyectos educativos que favorezcan la permanencia escolar, de los estudiantes de las 24 i.e oficiales del municipio de itagüí.</t>
  </si>
  <si>
    <t xml:space="preserve"> CUARTO TRIMESTRE</t>
  </si>
  <si>
    <t>2 MESES</t>
  </si>
  <si>
    <t>“Prestación de servicios profesionales para desarrollar actividades socio-ocupacionales y de mantenimiento de habilidades pedagógicas para (78) niños, niñas y jóvenes con diagnóstico de discapacidad severa, que no están incluidas en las instituciones educativas del municipio de Itagüí y que no son susceptibles de un proceso de inclusión al sistema de educación regular por su nivel de discapacidad”.</t>
  </si>
  <si>
    <t xml:space="preserve"> 10 MESES</t>
  </si>
  <si>
    <t>Luz Ernencia Arboleda Mosquera
Profesional Universitario
cel 3174391917, ernencia02@hotmail.com
Luz Angela González Moráles
Subsecretaria de Discapacidad
cel 3007851245, luza1031@hotmail.com</t>
  </si>
  <si>
    <t>“Prestación de servicios profesionales para desarrollar actividades socio-ocupacionales y de mantenimiento de habilidades pedagógicas para (50) niños, niñas y jóvenes con diagnóstico de discapacidad severa, que no están incluidas en las instituciones educativas del municipio de Itagüí y que no son susceptibles de un proceso de inclusión al sistema de educación regular por su nivel de discapacidad”.</t>
  </si>
  <si>
    <t>PRESTACIÓN DE SERVICIOS PROFESIONALES DE COMUNICACIÓN Y PERIODISMO PARA EL ACOMPAÑAMIENTO A LA SECRETARIA DE EDUCACION Y CULTURA EN LA REALIZACION DE ACTIVIDADES QUE FORTALEZCAN LA ESTRATEGIA "EDUCAR MIENTRAS SE INFORMA" EN LAS VEINTICUATRO (24) INSTITUCIONES EDUCATIVAS OFICIALES DEL MUNICIPIO DE ITAGUI</t>
  </si>
  <si>
    <t xml:space="preserve">6 MESES </t>
  </si>
  <si>
    <t>Ceneida María Restrepo Bermúdez
Subsecretaria Calidad Educativa
cel. 31549092531.  ceneida.restrepo@itagui.gov.co
Ronald Gersan Góméz Rodríguez
Profesional Universitario
Cel 3012020911, ronald.gomez@itagui.gov.co</t>
  </si>
  <si>
    <t>PRESTAR SERVICIOS PROFESIONALES PARA EL APOYO PEDAGÓGICO A LOS ESTUDIANTES EN CONDICIÓN DE DISCAPACIDAD Y CON CAPACIDADES O CON TALENTOS EXCEPCIONALES, Y CAPACITACION A LOS DOCENTES, DIRECTIVOS DOCENTES, PADRES DE FAMILIA Y ESTUDIANTES EN EL SISTEMA DE RESPONSABILIDAD PENAL  PARA ADOLESCENTES EN LAS 24 INSTITUCIONES EDUCATIVAS OFICIALES DEL MUNICIPIO DE ITAGUI</t>
  </si>
  <si>
    <t xml:space="preserve">PRESTAR SOPORTE TÉCNICO MEDIANTE EL SERVICIO DE MESA DE AYUDA EN LA MODALIDAD DE OUTSOURCING PARA SOPORTAR Y OFRECER RESPUESTA OPORTUNA A LAS NECESIDADES DE MANTENIMIENTO PREVENTIVO Y CORRECTIVO A LA INFRAESTRUCTURA TECNOLÓGICA (EQUIPOS INFORMÁTICOS, REDES DE TELECOMUNICACIONES, RED ELÉCTRICA DE TECNOLOGÍA DE LA INFORMACIÓN, ATENCIÓN DE INCIDENTES EN SERVIDORES XS) EN LAS 24 INSTITUCIONES EDUCATIVAS OFICIALES DEL MUNICIPIO DE ITAGÜÍ Y EN EL CITY LAB. </t>
  </si>
  <si>
    <t>PRESTACIÓN DE SERVICIOS PROFESIONALES PARA REALIZAR ACTIVIDADES DE ACOMPAÑAMIENTO QUE CONTRIBUYAN AL SOSTENIMIENTO DEL S.G.C  Y A LA ADMINISTRACIÓN,  ORGANIZACIÓN  Y CUSTODIA DEL ARCHIVO DE EXPEDIENTES LABORALES DE LOS DOCENTES Y DIRECTIVOS DOCENTES  DE LA SECRETARÍA DE EDUCACIÓN Y CULTURA.</t>
  </si>
  <si>
    <t>CONTRATAR EL ARRIENDO DE UN INMUEBLE UBICADO EN LA CALLE 48 NO. 51-34 CON EL FIN DE GARANTIZAR EL FUNCIONAMIENTO DEL CITYLAB “LABORATORIO DE CIUDAD” DEL PLAN DIGITAL ITAGÜÍ, EL CUAL CONSTA CON ADECUACIONES DE SERVICIOS PÚBLICOS, SALA DE REUNIONES, CONECTIVIDAD Y AULA MÚLTIPLE.</t>
  </si>
  <si>
    <t>Rafael Angel Marin Botero
Profesional Universitario
cel: 3122196935,ramarin364@hotmail.com</t>
  </si>
  <si>
    <t>PRESTACIÓN DE SERVICIOS PROFESIONALES PARA REALIZAR AUDITORIA, SEGUIMIENTO Y RENOVACIÓN DEL SISTEMA DE GESTIÓN DE LA CALIDAD (S.G.C) EN VEINTIDÓS 22 INSTITUCIONES EDUCATIVAS OFICIALES DEL MUNICIPIO DE ITAGÜÍ CON LOS REQUISITOS DE LA NORMA TÉCNICA COLOMBIANA ISO 9001:2008 E ISO 9001:2015.</t>
  </si>
  <si>
    <t xml:space="preserve">9 MESES </t>
  </si>
  <si>
    <t xml:space="preserve"> 86111603 
 86121500
 86101710
</t>
  </si>
  <si>
    <t>Contrato Interadministrativo para fortalecer la práctica docente en la enseñanza, aprendizaje en la áreas de lenguaje y matemáticas a los estudiantes de preescolar y básica primaria en las instituciones educativas oficiales del Municipio de Itagüí.</t>
  </si>
  <si>
    <t xml:space="preserve">3 MESES </t>
  </si>
  <si>
    <t xml:space="preserve">Contrato Interadministrativo
</t>
  </si>
  <si>
    <t>Ceneida María Restrepo Bermúdez
Subsecretaria Calidad Educativa
cel. 31549092531.  ceneida.restrepo@itagui.gov.co
Pollyanna Zapata García
Profesional Universitario
cel 3117245100, pollyanna.zapata@itagui.gov.co</t>
  </si>
  <si>
    <t>PRESTACIÓN DE SERVICIOS PROFESIONALES PARA EL FORTALECIMIENTO DE LAS AULAS CON MODELOS EDUCATIVOS FLEXIBLES EN LAS INSTITUCIONES EDUCATIVAS OFICIALES DEL MUNICIPIO DE ITAGÜÍ.</t>
  </si>
  <si>
    <t>PRESTACION DE SERVICIOS DE APOYO A LA GESTION PARA REALIZAR ACTIVIDADES ADMINISTRATIVAS, Y ASISTENCIALES EN LAS 24 INSTITUCIONES EDUCATIVAS OFICIALES DEL MUNICIPIO DE ITAGUI</t>
  </si>
  <si>
    <t>ONCE (11) MESES</t>
  </si>
  <si>
    <t>Recursos Propias
S.G.P</t>
  </si>
  <si>
    <t>Nelson Mauricio Moreno López
Subsecretario de Recursos Educativos
cel.3148907901, mamoreno79@yahoo.com
Luís Javier Posada Henao
Profesional Universitario
cel.3006037305, javier.posada@itagui.gov.co</t>
  </si>
  <si>
    <t>ARRENDAMIENTO TEMPORAL DE ESTRUCTURAS DEBIDAMENTE EQUIPADAS E INSTALADAS PARA EL FUNCIONAMIENTO DE AULAS PROVISIONALES, CON EL FIN DE PRESTAR EL SERVICIO EDUCATIVO DE LAS INSTITUCIONES EDUCATIVAS LOS GÓMEZ SEDE PRINCIPAL, AVELINO SALDARRIAGA SEDE PRINCIPAL, Y LAS TRES SEDES DE CIUDAD ITAGÜÍ, COMO CONSECUENCIA DE LA INTERVENCIÓN EDUCATIVA DENTRO DEL PROYECTO DE COFINANCIACIÓN VIABILIZADO PARA ITAGÜÍ POR PARTE DEL MINISTERIO DE EDUCACIÓN NACIONAL.</t>
  </si>
  <si>
    <t>DOCE (12) MESES</t>
  </si>
  <si>
    <t>Leonardo Arango
Técnico Administrativo
cel: 3137977401,Leonardo.arango@itagui.gov.co</t>
  </si>
  <si>
    <t>81161501                                                                                                                                                                                                                                                                                                                                       86141703</t>
  </si>
  <si>
    <t>Prestación de servicios profesionales para la implementación  y gestión de innovaciones  educativas  mediante estrategias  y procesos  que aporten al logro de las metas  establecidas en el acuerdo 010 de 2015 para la “innovacion educativa con uso inteligente de las tecnologias “ en las instituciones educativas oficiales del municipio.</t>
  </si>
  <si>
    <t xml:space="preserve">8 MESES </t>
  </si>
  <si>
    <t>Prestación de servicios de apoyo a la gestión para realizar actividades operativas y logísticas que permitan la participación de los docentes adscritos a la secretaria de educación y cultura del municipio de Itagüí, en los juegos deportivos, recreativos y culturales del magisterio antioqueño 2020.</t>
  </si>
  <si>
    <t>SEGUNDO  SEMESTRE</t>
  </si>
  <si>
    <t>5 MESES</t>
  </si>
  <si>
    <t>Adquisición de Licencias de Microsoft para el parque tecnológico de las 24 Instituciones Educativas Oficiales del Municipio de Itagüí.Í</t>
  </si>
  <si>
    <t>TERCER TRIMESTRE</t>
  </si>
  <si>
    <t>TREINTA (30) DÍAS CALENDARIO</t>
  </si>
  <si>
    <t>SELECCIÓN OBJETIVA MINIMA CUANTIA</t>
  </si>
  <si>
    <t>Jeysson Perez Gómez, Profesional Universitario, cel 3015805032, jeysson.Perez@itagui.gov.co</t>
  </si>
  <si>
    <t>84111601 
84111602
84111603
80101603
80101604
 93131609
93131610
 93131611</t>
  </si>
  <si>
    <t>CONSULTORÍA PARA DESARROLLAR ACTIVIDADES TECNICAS, ADMINISTRATIVAS, LEGAL Y FINANCIERA PARA LA EJECUCION DE LOS PROGRAMAS DE SEGURIDAD ALIMENTARIA Y NUTRICIONAL DEL MUNICIPIO DE ITAGUI EN EL AÑO 2020.</t>
  </si>
  <si>
    <t>Concurso de méritos</t>
  </si>
  <si>
    <t>No</t>
  </si>
  <si>
    <t>Judith María Zapata Lara - PU Área Protección Alimentaria y Nutricional - judith.zapata@itagui.gov.co - teléfono 3737676 ext. 1253</t>
  </si>
  <si>
    <t>ALIADO ESTRATÉGICO QUE EJECUTE PROGRAMAS DE SEGURIDAD ALIMENTARIA Y NUTRICIONAL, DEL MUNICIPIO DE ITAGÜÍ EN EL AÑO 2020.</t>
  </si>
  <si>
    <t>JUDITH MARIA ZAPATA
Profesional Universitario
cel: 3103852906,jzapata2@hotmail.com</t>
  </si>
  <si>
    <t>11 meses</t>
  </si>
  <si>
    <t>Contratacion Directa</t>
  </si>
  <si>
    <t>GUSTAVO DAVID VELASQUEZ MONSALVE                                               -Director de las TICS- gustavo.velasquez@itagui.gov.co; Ext 1394</t>
  </si>
  <si>
    <t>PRESTACIÓN DE SERVICIOS PROFESIONALES DE INGENIERÍA ESPECIALIZADA PARA EL MANTENIMIENTO, VIGENCIA TECNOLÓGICA Y SOPORTE DE LA INFRAESTRUCTURA ADECUADA PARA LA APLICACIÓN GESTIÓN TRANSPARENTE, SIPLAN, DESARROLLO  Y MANTENIMIENTO DEL MÓDULO DE PROCESOS JUDICIALES</t>
  </si>
  <si>
    <t>80101507
81111507</t>
  </si>
  <si>
    <t xml:space="preserve"> Contratación directa</t>
  </si>
  <si>
    <t xml:space="preserve">81111500
81112200
81111504 </t>
  </si>
  <si>
    <t>3 equipos de computo, con lincencia de Software (Justificación: se requieren debido a que no se cuenta con equipos de computo adecuados que permitan  realizar tareas y actividades de manera mas efectiva y eficiente en la oficina, los que se tienen son Obsoletos y presentan permanentemente fallas técnicas).</t>
  </si>
  <si>
    <t>60 Dias</t>
  </si>
  <si>
    <t>Directa</t>
  </si>
  <si>
    <t>Recursos propio</t>
  </si>
  <si>
    <t>3 telefonos inalambricos (Justificación: se necesitan estos teléfonos debido a que en el momento la oficina esta sin línea telefónica, debido al cambio de instalaciones.)</t>
  </si>
  <si>
    <t>7 sillas ergonomicas (Justificación: se requiere tener estas sillas por temas de salud e Higiene ocupacional evitando asi problemas de salubridad y mejorar las condiciones  físicas de los empleados de la Oficina de Control Interno.)</t>
  </si>
  <si>
    <t>Herramienta administrativa (Software) para la evaluación de los procesos implementadas. (Justificación: Para Cumplir con lo previsto en el Plan de Desarrollo del Municipio que fue asignado a la Oficina de Control Interno de Gestión.)</t>
  </si>
  <si>
    <t>6 Meses</t>
  </si>
  <si>
    <t>ACTIVIDADES DE APOYO PARA EL FORTALECIMIENTO Y MEJORAMIENTO DEL SISTEMA DE CONTROL INTERNO DEL MUNICIPIO DE ITAGUI. (Justificación: Para Cumplir con lo previsto en la normatividad legal vigente en materia de Control Interno de Gestión.)</t>
  </si>
  <si>
    <t>11 Meses</t>
  </si>
  <si>
    <t>ACTIVIDADES DE APOYO PARA ACOMPAÑAMIENTO DEL PROCESO DE ARTICULACIÓN DEL MODELO INTEGRADO DE PLANEACIÓN Y GESTIÓN -MIPG- CON EL SISTEMA DE  CONTROL INTERNO DEL MUNICIPIO DE ITAGUI. (Justificación: Para Cumplir con lo previsto en el DECRETO 1499 DE 2017.)</t>
  </si>
  <si>
    <t>ACTIVIDADES DE APOYO PARA CERRAR LOS PLANES DE MEJORAMIENTO DE LA CONTRALORIA COMO PARTE DE LAS ACTIVIDADES DE CONTROL INTERNO DEL MUNICIPIO DE ITAGUI. (Justificación: Para Cumplir con lo previsto en el Plan de Desarrollo del Municipio que fue asignado a la Oficina de Control Interno de Gestión.)</t>
  </si>
  <si>
    <t>Plan del Certificado en Responsabilidad social. (Justificación: mantener y fortalecer la gestiòn social del Municipio labor que fue asignada a la Oficina de Control Interno de Gestión.)</t>
  </si>
  <si>
    <t>PRESTACIÓN DE SERVICIOS PARA LA ATENCIÓN, ALIMENTACIÓN Y ALOJAMIENTO DE ANIMALES DE COMPAÑÍA Y SEMOVIENTES APREHENDIDOS POR LA AUTORIDAD COMPETENTE QUE SE ENCUENTREN EN SITUACIÓN DE VULNERABILIDAD</t>
  </si>
  <si>
    <t>1er trimestre del año</t>
  </si>
  <si>
    <t xml:space="preserve">Contratación  Directa </t>
  </si>
  <si>
    <t xml:space="preserve">Recursos Propios </t>
  </si>
  <si>
    <t>OSCAR DARIO CALAD ANGEL               Profesional Universitario                                 Teléfono: 373 19 60 
oscar.calad@itagui.gov.co</t>
  </si>
  <si>
    <t>70161500                           
70161600                         
70161700                        
70161703</t>
  </si>
  <si>
    <t>PRESTACIÓN DE SERVICIOS PROFESIONALES  EN EL ÁREA A FIN COMO SOPORTE EN LAS ACCIONES DE INSPECCION, VIGILANCIA Y CONTROL AMBIENTAL PERIÓDICO EN LAS ÁREAS DE RESERVA DE LA JURISDICCION Y EN LOS ´PREDIOS PUBLICOS DE IMPORTANCIA AMBIENTAL A CARGO DE LAS SECRETARIAS DEL MEDIO AMBIENTE DEL MUNICIPIO DE ITAGUI</t>
  </si>
  <si>
    <t>10,5 MESES</t>
  </si>
  <si>
    <t>CARLOS HERNAN QUICENO PEREZ                Profesional Universitario                                 Teléfono: 373 19 60 
carlos.quiceno@itagui.gov.co</t>
  </si>
  <si>
    <t>PRESTACIÓN DE SERVICIOS DE APOYO A LA GESTIÓN COMO TÉCNICO GUARDABOSQUES PARA LA VIGILANCIA Y CONTROL PERIÓDICO DE LAS ÁREAS DE RESERVA EN EL MUNICIPIO DE ITAGÜÍ</t>
  </si>
  <si>
    <t>10,5  MESES</t>
  </si>
  <si>
    <t xml:space="preserve">PRESTACIÓN DE SERVICIOS DE APOYO A LA GESTIÓN COMO TÉCNICO GUARDABOSQUES PARA LA VIGILANCIA Y CONTROL PERIÓDICO DE LAS ÁREAS DE RESERVA EN EL MUNICIPIO DE ITAGÜÍ </t>
  </si>
  <si>
    <t>PRESTACIÓN DE SERVICIOS DE APOYO A LA GESTIÓN COMO TÉCNICO COORDINADOR DE GUARDABOSQUES PARA LA EJECUCIÓN DE ACCIONES ENMARCADAS EN LOS PLANES DE MANEJO DE LAS ÁREAS DE RESERVA EN EL MUNICIPIO DE ITAGÜÍ.</t>
  </si>
  <si>
    <t>ADMINISTRACIÓN Y MANTENIMIENTO DE PREDIOS ADQUIRIDOS PARA LA PROTECCIÓN DE NACIMIENTOS DE AGUA QUE SURTEN ACUEDUCTOS VEREDALES EN EL MUNICIPIO DE ITAGUI.</t>
  </si>
  <si>
    <t xml:space="preserve">2do trimestre del año </t>
  </si>
  <si>
    <t>SELECCIÓN ABREVIADA MENOR CUANTÍA</t>
  </si>
  <si>
    <t xml:space="preserve">77101700 
</t>
  </si>
  <si>
    <t>PRESTACIÓN DE SERVICIOS PARA FORTALECER PROCESOS DE EDUCACIÓN AMBIENTAL PARA CAMBIO CLIMÁTICO Y GESTIÓN DEL RIESGO</t>
  </si>
  <si>
    <t xml:space="preserve">2do semestre del año </t>
  </si>
  <si>
    <t>Recursos Propios - Recursos Cofinanciados</t>
  </si>
  <si>
    <t>LUZ STELLA ACEVEDO BEDOYA               Profesional Universitario                                 Teléfono: 373 19 60 
luz.acevedo@itagui.gov.co</t>
  </si>
  <si>
    <t>FORMULACIÓN DEL PLAN DE ADAPTACIÓN AL CAMBIO CLIMÁTICO</t>
  </si>
  <si>
    <t>Concurso de Méritos</t>
  </si>
  <si>
    <t>JORGE LUIS NIETO BARRETO               Profesional Universitario                                 Teléfono: 373 19 60 
jorge.nieto@itagui.gov.co</t>
  </si>
  <si>
    <t xml:space="preserve">PRESTACIÓN DE SERVICIOS DE APOYO A LA GESTIÓN COMO TÉCNICO PARA LA IMPLEMENTACIÓN DE GUIAS AMBIENTALES PARA PROMOVER TALLERES DE CONSTRUCCIÓN COLECTIVA, RECORRIDOS DE LECTURA Y RECONOCIMIENTO DE TERRITORIO, CON LOS DIFERENTES ACTORES DEL MUNICIPIO DE ITAGÜÍ </t>
  </si>
  <si>
    <t>ANDRES MAURICIO FELIZZOLA NUMA             Profesional Universitario                                 Teléfono: 373 19 60 
andres.felizzola@itagui.gov.co</t>
  </si>
  <si>
    <t xml:space="preserve">PRESTACIÓN DE SERVICIOS DE APOYO A LA GESTIÓN COMO PROFESIONAL PARA LA IMPLEMENTACIÓN DE GUIAS AMBIENTALES PARA PROMOVER TALLERES DE CONSTRUCCIÓN COLECTIVA, RECORRIDOS DE LECTURA Y RECONOCIMIENTO DE TERRITORIO, CON LOS DIFERENTES ACTORES DEL MUNICIPIO DE ITAGÜÍ </t>
  </si>
  <si>
    <t>PRESTACION DE SERVICIOS DE APOYO A LA GESTION DE TECNOLOGO EN PRODUCCION AGRICOLA PARA APOYAR LA EXTENSION AGROPECUARIA Y LA ASISTENCIA TECNICA EN EL MUNICIPIO DE ITAGUI</t>
  </si>
  <si>
    <t xml:space="preserve">PRESTACION DE SERVICIOS DE APOYO A LA GESTION PARA EJECUTAR ACCIONES DE LA SECRETARIA DE MEDIO AMBIENTE DEL MUNICIPIO DE ITAGUI, ENMARCADAS EN LA EXTENSION AGROPECUARIA Y LA ASISTENCIA TECNICA </t>
  </si>
  <si>
    <t>Abril</t>
  </si>
  <si>
    <t xml:space="preserve">                            $20,868,750</t>
  </si>
  <si>
    <t>FORMULACIÓN DEL PLAN DE GESTIÓN INTEGRAL DE RESIDUOS EN LA ZONA RURAL</t>
  </si>
  <si>
    <t>Marzo</t>
  </si>
  <si>
    <t>SGP</t>
  </si>
  <si>
    <t>WILDER BEDOYA VILLADA               Subsecretario Medio Ambiente                                 Teléfono: 373 19 60 
wilderbedoya@gmail.com</t>
  </si>
  <si>
    <t>FORMULACIÓN DEL PROGRAMA DE APROVECHAMIENTO DE RESIDUOS SÓLIDOS</t>
  </si>
  <si>
    <t>Prestación de servicios para AVALUOS, ESTUDIOS DE TITULOS,CORRECCIÓN DE AREAS, LEVANTAMIENTO TOPOGRAFICO,GASTOS NOTARIALES Y REGISTRO PARA   POSTERIORMENTE PROCEDER A  COMPRA  O ADQUISICIÓN DE PREDIOS PARA LA PROTECCIÓN DE FUENTES HÍDRICAS</t>
  </si>
  <si>
    <t>IMPLEMENTACIÓN DEL ESQUEMA DE PAGO POR SERVICIOS AMBIENTALES EN EL MUNICIPIO DE ITAGÜÍ</t>
  </si>
  <si>
    <t>MANTENIMIENTO-ACTUALIZACIÓN LICENCIAS ARCGIS PARA LA IMPLEMENTACIÓN DEL SISTEMA DE INFORMACIÓN GEOGRÁFICA AMBIENTAL COMO PARTE DEL  DISEÑO DEL SISTEMA DE GESTIÓN AMBIENTAL MUNICIPAL-SIGAMI</t>
  </si>
  <si>
    <t xml:space="preserve">77101600
77101801 </t>
  </si>
  <si>
    <t>FORTALECER LA PLANEACIÓN AMBIENTAL DEL MUNICIPIO DE ITAGÜÍ MEDIANTE EL AJUSTE DEL PLAN AMBIENTAL MUNICIPAL-PAMI Y EL DISEÑO DEL SISTEMA DE GESTIÓN AMBIENTAL-SIGAMI</t>
  </si>
  <si>
    <t>81111600
81111600
81111700
81151600
43231500</t>
  </si>
  <si>
    <t xml:space="preserve">PRESTACION DE SERVICIOS DE APOYO Y SOPORTE PROFESIONALES DEL AREA DE SISTEMAS CON CONOCIMIENTO EN ARCGISC PARA POTENCIALIZAR , SOSTENER Y DISPONER LA INFORMACIÓN  ACTUALIZADA   EL GEOPORTAL- SISTEMA DE INFORMACION GEOGRAFICO AMBIENTAL </t>
  </si>
  <si>
    <t>SEBÁSTIAN ZULETA ZEA                Secretario de Medio Ambiente     Teléfono: 373 19 60 
sebastian.zuleta@itagui.gov.co</t>
  </si>
  <si>
    <t>Mantenimiento preventivo de la red semaforizada y sus componentes accesorios</t>
  </si>
  <si>
    <t>6 meses</t>
  </si>
  <si>
    <t>Menor cuantia</t>
  </si>
  <si>
    <t>Johnatan Serna Carmona // 3218405518</t>
  </si>
  <si>
    <t>Suministro e instalación de accesorios y componentes para la red semaforizada (Modulo de calculo de trafico, cámaras, contadores y UPS)</t>
  </si>
  <si>
    <t>Licitación pública</t>
  </si>
  <si>
    <t>Diseño y modelación de planes y tiempos de la red semaforizada</t>
  </si>
  <si>
    <t>Ejecución y adecuación de obra para ZERI</t>
  </si>
  <si>
    <t>Constantino Cuan Pertuz // 3176549503</t>
  </si>
  <si>
    <t>Capacitaciones a personal de planta de la secretaria de movilidad</t>
  </si>
  <si>
    <t>2 meses</t>
  </si>
  <si>
    <t>Margrin Hernandez Bolivar // 3117293044</t>
  </si>
  <si>
    <t>Adquisición de equipos tecnologicos para a gentes de transito</t>
  </si>
  <si>
    <t>Camilo Valencia Davila // 3012520005</t>
  </si>
  <si>
    <t>Fortalecimiento del cuerpo de agentes de transito</t>
  </si>
  <si>
    <t>Contrato de grúas para vehículos inmovilizados</t>
  </si>
  <si>
    <t>Contrato para el traslado de vehículos inmovilizados a nuevo patio</t>
  </si>
  <si>
    <t>Contrato de arrendamiento para vehículos inmovilizados</t>
  </si>
  <si>
    <t>Fortalecer el equipamiento logístico de educación vial</t>
  </si>
  <si>
    <t xml:space="preserve">ARRENDAMIENTO DE UN INMUEBLE QUE CUMPLA LAS FUNCIONES DE PARQUEADERO, PARA USO DE LOS VEHICULOS ASIGNADOS A LA ESTACIÓN DE POLICA ITAGUI </t>
  </si>
  <si>
    <t>Primer Semestre</t>
  </si>
  <si>
    <t>11 meses,
18 días</t>
  </si>
  <si>
    <t>Directa
Arrendamiento</t>
  </si>
  <si>
    <t>DIEGO LEON TORRES SANCHEZ               SECRETARIO DE GOBIERNO                                                      diego.torres@itagui.gov.co</t>
  </si>
  <si>
    <t>ARRENDAMIENTO DE BIEN INMUEBLE LOCALIZADO EN LA VEREDA LOS GÓMEZ, QUE PERMITA EL FUNCIONAMIENTO DE LA CORREGIDURÍA Y COMISARÍA DE FAMILIA CORREGIMIENTO EL MANZANILLO DEL MUNICIPIO DE ITAGÜÍ,</t>
  </si>
  <si>
    <t>11 meses, 
29 días</t>
  </si>
  <si>
    <t>ARRENDAMIENTO DE INMUEBLE PARA EL COMANDO DE LA POLICÍA MILITAR DEL EJÉRCITO EN EL MUNICIPIO DE ITAGÜÍ.</t>
  </si>
  <si>
    <t>DIEGO LEON TORRES SANCHEZ               SECRETARIO DE GOBIERNO                                             diego.torres@itagui.gov.co</t>
  </si>
  <si>
    <t>12 meses</t>
  </si>
  <si>
    <t>Licitación</t>
  </si>
  <si>
    <t>DIEGO LEON TORRES SANCHEZ                SECRETARIO DE GOBIERNO                              diego.torres@itagui.gov.co</t>
  </si>
  <si>
    <t xml:space="preserve">
42261801
</t>
  </si>
  <si>
    <t>PRESTACIÓN DE SERVICIOS DE APOYO A LA GESTIÓN EN ACTIVIDADES ASISTENCIALES PARA BRINDAR LOS SERVICIOS EXEQUIALES SEGÚN ESPECIFICACIONES TÉCNICAS PARA CADÁVERES DE PERSONAS DE ESCASOS RECURSOS ECONÓMICOS Y PARA CADÁVERES SIN IDENTIFICACIÓN (N.N)</t>
  </si>
  <si>
    <t>Prestaciones de Servicios</t>
  </si>
  <si>
    <t>$30.000.000</t>
  </si>
  <si>
    <t>PRESTACIÓN DE SERVICIOS DE COMUNICACIÓN INMEDIATA EN PLANES DE IDEN PARA LAS SECRETARIAS DEL MUNICIPIO DE ITAGUI Y ORDENADORES TECNOLÓGICOS PDA, PARA EL FORTALECIMIENTO Y EFECTIVIDAD DE LA GESTIÓN DE LA POLICÍA</t>
  </si>
  <si>
    <t>$200.000.000</t>
  </si>
  <si>
    <t>DIEGO LEON TORRES SANCHEZ               SECRETARIO DE GOBIERNO                                diego.torres@itagui.gov.co</t>
  </si>
  <si>
    <t>PRESTACIÓN DE SERVICIOS PARA IMPLEMENTAR EL ARTICULO 33 DE LA LEY 62 DE 1993</t>
  </si>
  <si>
    <t>Subasta</t>
  </si>
  <si>
    <t>DIEGO LEON TORRES SANCHEZ               SECRETARIO DE GOBIERNO                                           diego.torres@itagui.gov.co</t>
  </si>
  <si>
    <t xml:space="preserve">43211500
43212110
45111500
45111616
60105103
</t>
  </si>
  <si>
    <t>DOTACIÓN ELEMENTOS TECNOLÓGICOS DE OFICINA PARA LA SECRETARÍA DE GOBIERNO Y SUS DEPENDENCIAS: IMPRESORAS MULTIFUNCIONALES, COMPUTADORES, SONIDO, VIDEO BEAM, HERRAMIENTAS MEDICION DE VALLA</t>
  </si>
  <si>
    <t xml:space="preserve">10 meses </t>
  </si>
  <si>
    <t>Selección Abreviada</t>
  </si>
  <si>
    <t>80111623
80111701</t>
  </si>
  <si>
    <t>PRESTACIÓN DE SERVICIOS DE APOYO A LA GESTIÓN PARA  DESARROLLAR LAS ACTIVIDADES LOGÍSTICAS OPERATIVAS PROPIAS DE LOS ORGANISMOS DE SEGURIDAD QUE PRESTAN SUS SERVICIOS AL MUNICIPIO DE ITAGUI.</t>
  </si>
  <si>
    <t>DIEGO LEON TORRES SANCHEZ               SECRETARIO DE GOBIERNO                                                 diego.torres@itagui.gov.co</t>
  </si>
  <si>
    <t>OPERACIÓN LOGÍSTICA PARA LA REALIZACIÓN DE ACTIVIDADES TENDIENTES A APOYAR LA GESTIÓN ADMINISTRATIVA Y MISIONAL DE LA DIRECCIÓN ADMINISTRATIVA, AUTORIDAD ESPECIAL DE POLICÍA, CUIDADO E INTEGRIDAD DEL ESPACIO PÚBLICO Y GENERAL.</t>
  </si>
  <si>
    <t>$1.107.750.000</t>
  </si>
  <si>
    <t>SARA GIRALDO VASQUEZ
Directora Administrativa
Telefocno: 373 76 76 ext. 1292 -1279</t>
  </si>
  <si>
    <t>BRINDAR SOPORTE TÉCNICO Y TECNOLÓGICO PARA LA SOSTENIBILIDAD Y ADECUADO FUNCIONAMIENTO DE LOS SISTEMAS INTEGRADOS DE SEGURIDAD IMPLEMENTADOS EN EL MUNICIPIO DE ITAGÜÍ.</t>
  </si>
  <si>
    <t>WILLIAM GOMEZ                                            DIRECCION ADMINISTRATIVA AUTORIDAD ESPECIAL DE POLICIA INTEGRIDAD URBANISTICA                             william.gomez@itagui.gov.co</t>
  </si>
  <si>
    <t>80121500                    
80121700</t>
  </si>
  <si>
    <t>SERVICIO DE ALBERGUE EN EL CENTRO DE RECLUSIÓN EPC- LA PAZ EN EL MUNICIPIO DE ITAGÜÍ A PERSONAS SINDICADAS QUE HAYAN SIDO PRIVADAS DE LA LIBERTAD POR HECHOS PUNIBLES COMETIDOS EN EL MUNICIPIO DE ITAGÜÍ.</t>
  </si>
  <si>
    <t xml:space="preserve">
Convenio
</t>
  </si>
  <si>
    <t>DIEGO LEON TORRES SANCHEZ               SECRETARIO DE GOBIERNO                                         diego.torres@itagui.gov.co</t>
  </si>
  <si>
    <t>DIEGO LEON TORRES SANCHEZ               SECRETARIO DE GOBIERNO                                            diego.torres@itagui.gov.co</t>
  </si>
  <si>
    <t>DIEGO LEON TORRES SANCHEZ               SECRETARIO DE GOBIERNO                                                diego.torres@itagui.gov.co</t>
  </si>
  <si>
    <t>MANTENIMIENTO PREVENTIVO Y CORRECTIVO DEL SISTEMA CCTV EXISTENTE MUNICIPIO DE ITAGUI</t>
  </si>
  <si>
    <t>Licitacion</t>
  </si>
  <si>
    <t xml:space="preserve">CREAR LA ESCUELA MUNICIPAL Y LA MESA DE DERECHOS HUMANOS Y RECONCILIACION </t>
  </si>
  <si>
    <t>LUZ MARINA RODRIGUEZ CASTAÑEDA
SUBSECRETARIA DE DERECHOS HUMANOS</t>
  </si>
  <si>
    <t>APOYAR A LA SUBSECRETARIA DE CONVIVENCIA EN EL CUMPLIMIENTO DE PLANES  PROGRAMAS,  PROYECTOS Y CAMPAÑAS DEFINIDOS POR LA SECRETARIA  DE GOBIERNO  Y DE ACUERDO CON LAS NECESIDADES DEL MUNICIPIO Y LA NORMATIVIDAD VIGENTE.</t>
  </si>
  <si>
    <t>Prestaciones de Servicios
Operador logistico</t>
  </si>
  <si>
    <t>80121800
80101506</t>
  </si>
  <si>
    <t>CONVENIO INTERADMINISTRATIVO PARA ATENDER DE MANERA PROVISIONAL LAS NECESIDADES BÁSICAS DE NIÑOS, NIÑAS Y ADOLESCENTES QUE SEAN REMITIDOS POR LAS COMISARÍAS DE FAMILIA DEL MUNICIPIO DE ITAGÜÍ.</t>
  </si>
  <si>
    <t>Convenio
Interadministrativo</t>
  </si>
  <si>
    <t>SARA GIRALDO VASQUEZ
Directora Administrativa
Telefono: 373 76 76 ext. 1292 -1280</t>
  </si>
  <si>
    <t>BERNANRDO MEJIA RESTREPO
SUBSECRETARIO DE GESTION DEL RIESGO
bernardo.mejia@itagui.gov.co</t>
  </si>
  <si>
    <t>PRESTACIÓN DE SERVICIOS DE LA DEFENSA CIVIL EN EL ACOMPAÑAMIENTO PREVENTIVO A EVENTOS COMUNITARIOS DEPORTIVOS Y CULTURALES DE AFLUENCIA MASIVA Y LA ATENCIÓN DE EMERGENCIAS Y/O DESASTRES EN APOYO AL CONSEJO MUNICIPAL DE GESTIÓN DEL RIESGO DE DESASTRES EN LOS MOMENTOS REQUERIDOS</t>
  </si>
  <si>
    <t>PRESTACION DE SERVICIOS DE LA CRUZ ROJA EN EL ACOMPAÑAMIENTO PREVENTIVO A EVENTOS COMUNITARIOS DEPORTIVOS Y CULTURALES DE AFLUENCIA MASIVA Y LA ATENCION DE EMERGENCIAS Y/O DESASTRES EN APOYO AL CONSEJO MUNICIPAL DE GESTION DEL RIESGO DE DESASTRES EN LOS MOMENTOS REQUERIDOS</t>
  </si>
  <si>
    <t>CONTRATACION PARA LA ATENCION DE EMERGENCIAS Y DESASTRES Y DOTACIÓN DE KITS DE AYUDAS HUMANITARIAS PARA EL CENTRO LOGÍSTICO HUMANITARIO DEL CONSEJO MUNICIPAL DE GESTIÓN DEL RIESGO</t>
  </si>
  <si>
    <t>Mínima Cuantía</t>
  </si>
  <si>
    <t>FORMULACION DEL PLAN MUNICIPAL DE GESTION DEL RIESGO Y ANEXOS</t>
  </si>
  <si>
    <t>MANTENIMIENTO PARTE ELECTRICA ESTACION DE POLICIA ITAGUI ( PLANTAS ELECTRICAS, AIRES ACONDICIONADOS, TABLEROS, MOTOBOMBAS Y RACKS) PARA EL CORRECTO FUNCIONAMIENTO DEL  CENTRO DE MONITOREO</t>
  </si>
  <si>
    <t>$   22,500,000</t>
  </si>
  <si>
    <t>$    22,500,000</t>
  </si>
  <si>
    <t>JUAN GUILLERMO HINCAPIE
DIRECTOR CASA DE JUSTICIA
juan.hincapie@itagui.gov.co</t>
  </si>
  <si>
    <t>PRESTACION DE SERVICIOS PROFESIONALES DE UN MEDICO QUE SERVIRA DE APOYO A LAS ACTIVIDADES LLEVADAS A CABO EN LA CASA DE JUSTICIA Y CENTRO DE ATENCION DE VICTIMAS DEL MUNICIPIO DE ITAGUI</t>
  </si>
  <si>
    <t>Prestacion de Servicios</t>
  </si>
  <si>
    <t>SERVICIOS DE APOYO LOGÍSTICO PARA LA CARACTERIZACIÓN DE LAS VÍCTIMAS DEL CONFLICTO ARMADO EN EL MUNICIPIO DE ITAGÜÍ, PARA MEDIR EL GOCE EFECTIVO DE DERECHOS DE LA POBLACIÓN VÍCTIMA RESIDENTE EN ITAGÜÍ.</t>
  </si>
  <si>
    <t>Prestacion de Servicios 
Consultoria</t>
  </si>
  <si>
    <t>AUNAR ESFUERZOS TÉCNICOS, ADMINISTRATIVOS Y FINANCIEROS PARA CAPACITAR OPERADORES DE JUSTICIA CIUDADANA, CON EL FIN DE DAR FUNCIONAMIENTO AL CENTRO DE CONCILIACIÓN DE LA CASA DE JUSTICIA DEL MUNICIPIO DE ITAGÜÍ. </t>
  </si>
  <si>
    <t>PRESTACION DE SERVICIOS DE APOYO A LA GESTIÓN PARA LA REALIZACION DE EJECUCION DE CAMPAÑAS PEDAGÓGICAS PARA LA PAZ.</t>
  </si>
  <si>
    <t>13 meses</t>
  </si>
  <si>
    <t xml:space="preserve">PRESTACION DE SERVICIOS DE APOYO A LA GESTIÓN PARA ESTRÁTEGIAS DE DIFUSIÓN DEL RECLUTAMIENTO DE NIÑOS, NIÑAS Y ADOLESCENTES. </t>
  </si>
  <si>
    <t>14 meses</t>
  </si>
  <si>
    <t>SARA GIRALDO VASQUEZ
Directora Administrativa
Telefocno: 373 76 76 ext. 1292 -1280</t>
  </si>
  <si>
    <t>ALBERGUE TEMPORAL POR AMPARO Y ATENCIÓN A LAS VÍCTIMAS POR DESPLAZAMIENTO FORZADO.</t>
  </si>
  <si>
    <t>15 meses</t>
  </si>
  <si>
    <t xml:space="preserve">ARRENDAMIENTO DE OFICINA PORTÁTIL PARA JUZGADO DE PEQUEÑAS CAUSAS </t>
  </si>
  <si>
    <t>PRESTACIÓN DE SERVICIOS PROFESIONALES DE UN INGENIERO MAGISTER EN INGENIERÍA CIVIL COMO APOYO LA DIRECCIÓN ADMINISTRATIVA AUTORIDAD, ESPECIAL DE POLICÍA INTEGRIDAD URBANÍSTICA Y LA SUBSECRETARIA DE GESTIÓN DE RIESGO, DESASTRES Y EMERGENCIAS.</t>
  </si>
  <si>
    <t>$     84,000,000</t>
  </si>
  <si>
    <t>WILLIAM GOMEZ                                            DIRECCION ADMINISTRATIVA  AUTORIDAD ESPECIAL DE POLICIA INTEGRIDAD URBANISTICA                             william.gomez@itagui.gov.co</t>
  </si>
  <si>
    <t>80613000
90151800
93131507
86110000</t>
  </si>
  <si>
    <t>PRESTACIÓN DE SERVICIOS PROFESIONALES PARA CONMEMORAR LA MEMORIA Y SOLIDARIDAD CON LAS VICTIMAS DEL CONFLICTO ARMADO INTERNO DE  ITAGUI.</t>
  </si>
  <si>
    <t>1 MES</t>
  </si>
  <si>
    <t>$  24,950,000</t>
  </si>
  <si>
    <t>$   24,950,001</t>
  </si>
  <si>
    <t>5 meses</t>
  </si>
  <si>
    <t>$  200.000.000</t>
  </si>
  <si>
    <t xml:space="preserve"> $ 200.000.000 </t>
  </si>
  <si>
    <t>PRESTACIÓN DEL SERVICIO INTEGRAL DE ASEO Y CAFETERÍA, INCLUYENDO EL INSUMO DE ASEO Y CAFETERÍA PARA LA ADMINISTRACIÓN CENTRAL Y SUS SEDES, Y EL SERVICIO DE ASEO A LAS INSTALACIONES DE LAS INSTITUCIONES EDUCATIVAS DEL MUNICIPIO DE ITAGÜÍ.</t>
  </si>
  <si>
    <t>SUMINISTRO DE COMBUSTIBLES (CORRIENTE O REGULAR, EXTRA O PREMIUM, ACPM O DIÉSEL Y GAS VEHICULAR) PARA LOS DIFERENTES VEHÍCULOS AUTOMOTORES QUE POSEE LA ADMINISTRACIÓN MUNICIPAL DE ITAGÜÍ Y LOS DE APOYO A ORGANISMOS DE SEGURIDAD Y JUSTICIA QUE PRESTAN SUS SERVICIOS EN ESTA CIUDAD</t>
  </si>
  <si>
    <t>52121505
46181705 
46181504
46181505
46181506
46181514
46181545 
46181549
56101508</t>
  </si>
  <si>
    <t>ADQUISICIÓN DE BIENES Y/O SERVICIOS PARA APOYO A ORGANISMOS DE SEGURIDAD Y JUSTICIA (PONCHOS PIXELADOS, SOBRECARPAS PIXELADAS,  GUANTES EN ACRILICO - LANA , BUFANDAS-PASAMONTAÑAS , COLCHONES Y ALMOHADAS EN ESPUMA DE POLIURETANO, KITS PROTECCION MOTOCICLETA CODERAS Y RODILLERAS, CASCOS ABATIBLE DOCBLE VISOR NEGRO,  IMPERMEABLES PARA MOTO</t>
  </si>
  <si>
    <t xml:space="preserve">4  meses </t>
  </si>
  <si>
    <t>$1.000.000.000</t>
  </si>
  <si>
    <t xml:space="preserve">46181604
43211500
56101543
56101519
56101522
52161505
52141601
55101501
43191510
56101515
56101508
43212110
44110000
48101521
52141524
52141508
52141501
</t>
  </si>
  <si>
    <t>ADQUISION DE BIENES Y/O SERVICIOS PARA APOYO A ORGANISMOS DE SEGURIDAD Y JUSTICIA (BOTAS COMBATE VULCANIZADAS DE 180MM A 240MM, COMPUTADOR DE ESCRITORIO A, SALAS GINEBRA + COMEDOR 8 PUESTOS, TELEVISORES55 PULGADAS, LAVADORA SUPERIOR 22 KG, MAPAS JURIDICCION DE ITAGUI 1.5MT X 1.5 MT, PARES RADIO TALKABOUT  DE DOS VIAS 2 PACK, BASES CAMAS 100 X 190 EN MICROFIBRA CAMA SENCILLA, COLCHONES  - 1.00 X 1.90 - CAMA SENCILLA, IMPRESORAS MULTIFUNCIONAL, CENTROS DE COMPUTO SCRITORIO CON CAJORES PARA OFICINA, ESTUFA INDUSTRIAL QUEMADORES ESTUFA  PUESTOS RESTAURANTE, LICUADORA INDUSTRIAL10 LT, CONGELADOR HORIZONTAL CONVENCIONAL 320 LTS  300B2, NEVERAS 420 LITROS</t>
  </si>
  <si>
    <t xml:space="preserve">3 meses </t>
  </si>
  <si>
    <t>$ 53.785.436</t>
  </si>
  <si>
    <t>25101505
25101503
25101801
46181705
46181545
53101800
46000000</t>
  </si>
  <si>
    <t>FORTALECIMIENTO DEL PARQUE AUTOMOTOR PARA LAS ESTACIONES DE POLICIA 4 VEHICULOS TIPO PANEL DE VIGILANCIA FICHA TECNICA ET-PN-GUMOV-DIRAF-0029-A2, 2 CAMIONETAS 4X4 FICHA TECNICA ET-PN-GUMOV-DIRAF-0035-A2, 100 MOTOCICLETAS DE 650 CC UNIFORMADA ENDURO FICHA TECNICA ET -PN-GUMOV-DIRAF-0025A2, 300 CASCOS CERTIFICADOS, 300 IMPERMEABLES, 300 CHAQUETAS, 300 EQUIPOS PREVENTIVOS DE SEGURIDAD</t>
  </si>
  <si>
    <t>$350.000.000</t>
  </si>
  <si>
    <t>IMPLEMENTACION DISPOSITIVO AVL  - LOCALIZACION AUTOMATICA DE VEHICULOS EN EL MUNICIPIO DE ITAGUI</t>
  </si>
  <si>
    <t>$20.000.000</t>
  </si>
  <si>
    <t>FORTALECIMIENTO INTEGRAL DE LA INFRAESTRUCTURA FISICA Y DE MANTENIMIENTO DE LAS INSTALACIONES POLICIALES ITAGUI, ADECUACION DE LA INFRAESTRUTURA DE REDES Y EQUIPOS ACTIVOS DE LAS INSTALACIONES DE: ESTACION DE POLICIA ITAGUI, SUBESTACION DE POLICIA LOS GOMEZ, CAI DE POLICIA DITAIRES, CAI DE POLICIA NORTE, CAI DE POLICIA SUR, CAI DE POLICIA SIMON BOLIVAR, CAI DE POLICIA SAN JOSE, CAI DE POLICIA CALTRAVA, CAI DE POLICIA SAN FRANCISCO, CAI DE POLICIA LA ALDEA, PUESTO DE POLICIA CERRO EL MANZANILLO</t>
  </si>
  <si>
    <t>Licitación Pública</t>
  </si>
  <si>
    <t>$800.000.000</t>
  </si>
  <si>
    <t>FORTALECIMIENTO EN LA PRESTACION DEL SERVICIO A TRAVES DE LAS CAMARAS CORPORALES BODYCAM ( 60 CAMARAS)</t>
  </si>
  <si>
    <t>Selcción Abreviada</t>
  </si>
  <si>
    <t>$60.000.000</t>
  </si>
  <si>
    <t>FORTALECIMIENTO DEL MODELO NACIONAL DE VIGILANCIA COMUNITARIA POR CUADRANTES A TRAVES DE LA OFERTA INSTITUCIONAL CON AUXILIARES DE POLICIA</t>
  </si>
  <si>
    <t>$50.000.000</t>
  </si>
  <si>
    <t>FORTALECIMIENTO DEL MODELO NACIONAL DE VIGILANCIA COMUNITARIA POR CUADRANTES, A TRAVES DE EQUIPOS TECNOLOGICO "AERONAVES DE VIDEO VIGILANCIA NO TRIPULADOS - DRONES"</t>
  </si>
  <si>
    <t>CONTRATO OPERADOR PARA LA ELABORACION DE PIEZAS PUBLICITARIAS Y EL DESARROLLO DE CAMPAÑAS DE PREVENCION Y PROMOCION</t>
  </si>
  <si>
    <t xml:space="preserve">
 91111603</t>
  </si>
  <si>
    <t>SUMINISTRO DE  REFRIGERIOS PARA EL COMITÉ PERMANENTE DE ESTRATIFICACIÓN, SUBDIRECCIÓN DE INFORMACIÓN Y CARACTERIZACIÓN</t>
  </si>
  <si>
    <t>FEBRERO</t>
  </si>
  <si>
    <t xml:space="preserve"> Destinación Especifica</t>
  </si>
  <si>
    <t>Janeth Soveida Ríos González  
Directora Administrativa de Planeación
Teléfono: 3737676 ext. 1341
janeth.rios@itagui.gov.co</t>
  </si>
  <si>
    <t xml:space="preserve">COMPRA DE PAPELERÍA E INSUMOS PARA ESTRATIFICACIÓN  </t>
  </si>
  <si>
    <t>45 DÍAS</t>
  </si>
  <si>
    <t xml:space="preserve">Destinación Especifica  </t>
  </si>
  <si>
    <t xml:space="preserve">COMPRA DE INSUMOS PARA LAS IMPRESORAS DEL DAP                                                                                                                                                                                                                           </t>
  </si>
  <si>
    <t>MARZO</t>
  </si>
  <si>
    <t>1 MESES</t>
  </si>
  <si>
    <t>Destinación Especifica y recursos propios</t>
  </si>
  <si>
    <t xml:space="preserve">ADQUISICIÓN DE IMPRESORA MULTIFUNCIONAL DE ALTO VOLUMEN Y TONER ADICIONAL DE LA MISMA PARA LA OFICINA DEL SISBÉN </t>
  </si>
  <si>
    <t xml:space="preserve">COMPRA DE IMPRESORA A COLOR MULTIFUNCIONAL DE BAJO VOLUMEN PARA ESTRATIFICACIÓN  </t>
  </si>
  <si>
    <t>Destinación Especifica</t>
  </si>
  <si>
    <t>ADQUISICIÓN DE ESCANNER VERTICAL DE ALTO VOLUMEN PARA EL AREA DE ESTRATIFICACIÓN</t>
  </si>
  <si>
    <t>MANTENIMIENTO PAQUETE CORPORATIVO LICENCIAS ARCGIS</t>
  </si>
  <si>
    <t>IMPRESOS Y LITOGRAFÍA PARA EL SISBÉN</t>
  </si>
  <si>
    <t>3 MESES</t>
  </si>
  <si>
    <t>MANTENIMIENTO TURNERO, (ROLLOS DE PAPEL), MANTENIMIENTO IMPRESORA DEL SISBÉN Y RECARGA DE TONNER (4)</t>
  </si>
  <si>
    <t>53103101
53111501</t>
  </si>
  <si>
    <t xml:space="preserve">ADQUISICIÓN CHALECOS, GORRAS INSTITUCIONALES Y BOTAS PARA VISITAS DE CAMPO DEL ÁREA DE ESTRATIFICACIÓN </t>
  </si>
  <si>
    <t>ABRIL</t>
  </si>
  <si>
    <t>2 MES</t>
  </si>
  <si>
    <t xml:space="preserve">Minima Cuantia </t>
  </si>
  <si>
    <t xml:space="preserve">Recurso Propio </t>
  </si>
  <si>
    <t>43211507                                                                   43231500</t>
  </si>
  <si>
    <t xml:space="preserve">COMRA Y MANRENIMIENTO DE EQUIPOS DE COMPUTO  PARA EL SISBEN </t>
  </si>
  <si>
    <t xml:space="preserve">MARZO </t>
  </si>
  <si>
    <t>2 MESE</t>
  </si>
  <si>
    <t xml:space="preserve">80101508
 77101604
</t>
  </si>
  <si>
    <t xml:space="preserve">PRESTACIÓN DE SERVICIOS DE DOS TECNICOS DE  APOYO A LA GESTIÓN CON EXPERIENCIA EN EL MANEJO DE SISTEMAS DE INFORMACION PARA APOYAR AL DEPARTAMENTO ADMINISTRATIVO DE PLANEACIÓN EN EL ARÉA  DEL SISBEN </t>
  </si>
  <si>
    <t>PRESTACIÓN DE SERVICIOS PARA LA IMPRESIÓN 500 UNIDADES DEL PLAN DE DESARROLLO "ITAGÜÍ CIUDAD DE OPORTUNIDADES 2020 - 2023" Y SUMINISTRO DE ESTE DOCUMENTO EN 100 UNIDADES DE ALMACENAMIENTO USB.</t>
  </si>
  <si>
    <t xml:space="preserve">PRESTACIÓN DE SERVICIOS DE UN PROFESIONAL CON EXPERIENCIA EN FORMULACIÓN DE PLANES DE DESARROLLO, A LA ADMINISTRACIÓN MUNICIPAL DE ITAGÜÍ EN EL PROCESO DE FORMULACIÓN Y CONSTRUCCIÓN PARTICIPATIVA DEL PLAN DE DESARROLLO “ITAGÜÍ CIUDAD DE OPORTUNIDADES 2020-2023”, ENFATIZANDO EN: CONSOLIDACIÓN DE LAS ENTREGAS PARCIALES DE INFORMACIÓN GENERADA POR LOS DIFERENTES EQUIPOS Y JERARQUÍAS DE TRABAJO EN EL PROCESO DE FORMULACIÓN Y CONSTRUCCIÓN DEL PLAN, REALIZACIÓN DE PROPUESTA DE ESTRUCTURACIÓN Y ARMONIZACIÓN   DEL DOCUMENTO FINAL.  </t>
  </si>
  <si>
    <t xml:space="preserve"> FORTALECIMIENTO DE UNA RURALIDAD SUSTENTABLE </t>
  </si>
  <si>
    <t>4 MESES</t>
  </si>
  <si>
    <t xml:space="preserve">PRESTACIÓN DE SERVICIOS PARA LA REALIZACIÓN DE ESTUDIOS TECNICOS NECESARIOS PARA LA REVISION Y AJUSTE DEL POT </t>
  </si>
  <si>
    <t>FEBR</t>
  </si>
  <si>
    <t xml:space="preserve">ACTUALIZACIÓN , MANTENIMIENTO Y ASESORIA A LAS LICENCIAS DE ARCGIS </t>
  </si>
  <si>
    <t>PRESTACIÓN DE SERVICIOS PROFESIONALES DE ASESORÍA, ACOMPAÑAMIENTO Y  ACTUALIZACIÓN PLAN ANTICORRUPCIÓN.</t>
  </si>
  <si>
    <t xml:space="preserve">11 MESES </t>
  </si>
  <si>
    <t>MANTENIMIENTO Y FORTALECIMIENTO DEL SISTEMA INTEGRADO DE CALIDAD Y GESTIÓN -ICONTEC</t>
  </si>
  <si>
    <t>PRESTACIÓN DE SERVICIOS PROFESIONALES COMO INGENIERO ELECTRICISTA, EN ASESORÍA Y ACOMPAÑAMIENTO DE LAS ACTIVIDADES RELACIONADAS CON EL ÁREA ELÉCTRICA Y QUE HACEN PARTE DE LOS PROCESOS, PROGRAMAS Y PROYECTOS DESARROLLADOS EN LA SECRETARÍA DE INFRAESTRUCTURA</t>
  </si>
  <si>
    <t>Propios</t>
  </si>
  <si>
    <t xml:space="preserve">OSCAR IGNACIO ESPINEL RAVE
Subsecretario de Infraestructura
oscar.espinel@itagui.gov.co
</t>
  </si>
  <si>
    <t>PRESTACIÓN DE SERVICIOS PROFESIONALES COMO INGENIERO CIVIL  EN EL ACOMPAÑAMIENTO A LOS PROCESOS, PROGRAMAS Y PROYECTOS DESARROLLADOS POR LA SECRETARÍA DE INFRAESTRUCTURA</t>
  </si>
  <si>
    <t>PRESTACIÓN DE SERVICIOS PROFESIONALES EN ÁREAS AFINES A LA INGENIERÍA PARA  REALIZAR EL ACOMPAÑAMIENTO A LA SECRETARIA DE INFRAESTRUCTURA EN LA ACTUALIZACIÓN DEL INVENTARIO DE REDES DE SERVICIOS PÚBLICOS DEL MUNICIPIO DE ITAGÜÍ.</t>
  </si>
  <si>
    <t>PRESTACIÓN DE SERVICIOS PROFESIONALES COMO DE UN ABOGADO PARA ASESORÍA Y ACOMPAÑAMIENTO JURÍDICO  EN LOS PROCESOS, PROGRAMAS Y PROYECTOS DESARROLLADOS POR LA SECRETARÍA DE INFRAESTRUCTURA</t>
  </si>
  <si>
    <t>PRESTACION DE SERVICIOS PARA LA ATENCION CORRECTIVA Y PREVENTIVA INCLUYENTO REFACCIONES PARA  LOS ASCENSORES MARCA MITSUBISHI, SIGMA Y SCHINDLER ANDINO DEL MUNICIPIO DE ITAGUI  AÑO 2020</t>
  </si>
  <si>
    <t>CONSTRUCCIÓN Y REHABILITACIÓN DEL SISTEMA DEL ALCANTARILLADO Y OBRAS COMPLEMENTARIAS NECESARIAS PARA GARANTIZAR LA PRESTACIÓN DE SERVICIO DE ACUEDUCTO Y ALCANTARILLADO</t>
  </si>
  <si>
    <t>Tercer Trimestre</t>
  </si>
  <si>
    <t>Licitacion Publica</t>
  </si>
  <si>
    <t>80101600
81101600
81141500
83101500
93142000</t>
  </si>
  <si>
    <t>concurso de meritos</t>
  </si>
  <si>
    <t>PRESTACIÓN DE SERVICIOS PROFESIONALES DE APOYO A LA GESTIÓN PARA EL SEGUIMIENTO FINANCIERO Y CONTROL PRESUPUESTAL DE LA ADQUISICIÓN DE PREDIOS PARA EL INTERCAMBIO VIAL DE INDUAMÉRICA Y DEMAS PROYECTOS VIALES QUE SE REQUIERAN  EN EL MUNICIPIO DE ITAGÜÍ</t>
  </si>
  <si>
    <t>PRESTACIÓN DE SERVICIOS PROFESIONALES DE APOYO A LA GESTIÓN PARA EL SEGUIMIENTO JURIDICO Y LEGAL DE LA ADQUISICIÓN DE PREDIOS PARA EL INTERCAMBIO VIAL DE INDUAMÉRICA Y DEMAS PROYECTOS VIALES QUE SE REQUIERAN EN EL MUNICIPIO DE ITAGÜÍ</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</si>
  <si>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</si>
  <si>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contratación directa</t>
  </si>
  <si>
    <t>ANDREA RESTREPO
Telefono 3737676 Ext 1250
andrea.restrepo@itagui.gov.vo</t>
  </si>
  <si>
    <t>Prestar los servicios de protección específica, detección temprana, educación en salud descritos en la resolución 3280 de 2018, a la población pobre no asegurada (PPNA) susceptible de afiliación y la población identificada por el SISBEN III con un puntaje superior a 51.57 (según resolución 3778 de agosto 30 de 2011) y no estar afiliado a ninguna EPS.</t>
  </si>
  <si>
    <t>Prestación de servicios de un odontólogo, especialista en gerencia de servicios sociales, para apoyar los procesos de monitoreo y evaluación en la prestación de los servicios de protección específica y detección temprana a la Población Pobre no Afiliada del municipio (PPNA).</t>
  </si>
  <si>
    <t>11 meses 15 dias</t>
  </si>
  <si>
    <t xml:space="preserve"> Coljuegos </t>
  </si>
  <si>
    <t>Prestación de servicios de un profesional en gerencia de sistemas de información en salud (GESIS), para el apoyo del área de aseguramiento y control de la salud, en la gestión integral del sistema de información de la secretaria de salud y protección social</t>
  </si>
  <si>
    <t>Prestación de Servicios Profesionales para la Gestión Integral de la Secretaría de Salud y Protección Social, de manera específica en el componente de Prestación de Servicios de Salud a la Población Pobre No Asegurada (PPNA)</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</si>
  <si>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ademas presenten patologias como enfermedad pulmonar obstructiva cronica (EPOC) y /o  discapacidad fisica o enfermedad mental, y otras enfermedades que le impidan el facil acceso a los servicios de salud en el municipio de itagui, a atraves de la estrategia "medicos en su casa"</t>
  </si>
  <si>
    <t>Prestación de servicios profesionales para la gestión integral de la Secretaría de Salud y Protección Social, de manera específica en el apoyo al seguimiento e implementación de los componentes de Calidad y planeación estrategica en salud.</t>
  </si>
  <si>
    <t>Prestación de servicios profesionales para la gestión integral de la secretaría de salud y protección social, de manera específica el apoyo al componente del régimen subsidiado, salud pública y Rutas Integradas en salud.</t>
  </si>
  <si>
    <t>Pago de recursos de Inspección, vigilancia y Control a la Superintendencia Nacional de Salud</t>
  </si>
  <si>
    <t>No aplica</t>
  </si>
  <si>
    <t>ADRES</t>
  </si>
  <si>
    <t>Administración de recursos y aseguramiento del régimen subsidiado del Sistema General de Seguridad Social en Salud a la población asignada del municipio de Itagüí</t>
  </si>
  <si>
    <t>Prestación de servicios profesionales como apoyo a la gestión para la implementación y ejecución del SISTEMA DE EMERGENCIAS MEDICAS -SEM- liderado por la Secretaria de Salud y Protección Social.</t>
  </si>
  <si>
    <t>JEISSON ALEJANDRO BERRIO
Telefono 3737676 Ext 1258
jeisson.berrio@itagui.gov.vo</t>
  </si>
  <si>
    <t xml:space="preserve">43210000
</t>
  </si>
  <si>
    <t>Adquisición de impresora laser, repuestos e insumos de impresión</t>
  </si>
  <si>
    <t>Selección objetiva mínima cuantía</t>
  </si>
  <si>
    <t>Realizar intervenciones en control químico de Aedes aegypti en diferentes sectores (barrios, conglomerados, instituciones) según demanda y criterio técnico.</t>
  </si>
  <si>
    <t>Contratación directa (convenio interadministrativo)</t>
  </si>
  <si>
    <t>ALEJANDRO PULGARÍN ARTEAGA
Subsecretario de Salud Pública
373 76 76 - 1250</t>
  </si>
  <si>
    <t xml:space="preserve">Realizar acciones de vigilancia y control epidemiológico e inmunológico en el municipio de Itagüí
</t>
  </si>
  <si>
    <t>Prestación de Servicios Profesionales para Gerenciar los Sistemas de Información para el apoyo de la Gestión de la Salud Pública de la Secretaría de Salud y Protección Social</t>
  </si>
  <si>
    <t>Prestación de servicios de apoyo a la gestión en el desarrollo operativo del programa ampliado de inmunizaciones PAI que adelanta el área de salud pública de la secretaría de salud y protección social</t>
  </si>
  <si>
    <t>Gestión de insumos y biológicos para el desarrollo del PAI</t>
  </si>
  <si>
    <t>Prestación de servicios para realizar el mantenimiento preventivo y correctivo de los equipos de cadena de frío de la secretaría de salud del municipio de Itagüí</t>
  </si>
  <si>
    <t>Prestación de servicios para realizar el seguimiento por medio de telemetría a los equipos de cadena de frío de la secretaría de salud del municipio de Itagüí</t>
  </si>
  <si>
    <t>85111500
85111600</t>
  </si>
  <si>
    <t>Prestación de servicios para realizar seguimiento a las encuestas de coberturas de vacunación y búsqueda activa comunitaria en el municipio de Itagüí</t>
  </si>
  <si>
    <t xml:space="preserve">41104207
</t>
  </si>
  <si>
    <t>Análisis fisicoquímico y microbiológico de la calidad del agua de consumo humano, de uso recreativo y de los alimentos comercializados en el municipio de Itagüí</t>
  </si>
  <si>
    <t>Selección abreviada</t>
  </si>
  <si>
    <t xml:space="preserve">80111707
80111622
80111701
80111604
86101810
 </t>
  </si>
  <si>
    <t>Disponer de  personal para acciones de inspección, vigilancia y control en los factores de riesgo ambiental y del consumo como medio para prevenir riesgos para la salud.</t>
  </si>
  <si>
    <t>Realizar la calibración de elementos y quipos de la Secretaria de Salud, dentro de estos estan; Pistofono, Sonómetro, Densitometro y  Equipos antropometricos.</t>
  </si>
  <si>
    <t xml:space="preserve">Adquisición de elementos, impresos y dotación básica y kit de toma de muestras bilogicas, para el personal de la secretaria de salud y protección social. </t>
  </si>
  <si>
    <t>Prestación de servicios de apoyo a la gestión de la Secretaría de Salud y Protección Social.</t>
  </si>
  <si>
    <t>Prestación de servicios profesionales para optimización y adecuación del sistema de información en la Secretaría de Salud y Protección Social.</t>
  </si>
  <si>
    <t>Prestación de servicios profesionales como nutricionista  y dietista para el apoyo integral de la Secretaría de Salud y Protección Social en el programa de Seguridad Alimentaria y Nutricional</t>
  </si>
  <si>
    <t>JEISSON ALEJANDRO BERRIO                   3737676 EXT 1258                              jeisson.berrioqitagui.gov.co</t>
  </si>
  <si>
    <t>Prestación de servicios profesionales   como agronomo para el apoyo integral de la Secretaría de Salud y Protección Social en el programa de Seguridad Alimentaria y Nutricional</t>
  </si>
  <si>
    <t>Desarrollo de estrategias para el mejoramiento de habitos alimentarios y  de actividades pedagógicas en estilos de vida saludables.</t>
  </si>
  <si>
    <t xml:space="preserve"> Realizar vacunacion antirrabica de felinos y caninos, según requerimientos del Ministerio de Salud para el Municipio de Itagui.</t>
  </si>
  <si>
    <t>Prestación de servicios para realizar acciones de salud pública – plan de intervenciones colectivas PIC, en el municipio de Itagüí según lineamientos nacionales, departamentales y municipales.</t>
  </si>
  <si>
    <t>93131700
85101700</t>
  </si>
  <si>
    <t>Prestación de servicios profesionales para desarrollar el programa de Convivencia Social y Salud Mental enfocado en la implementacion y seguimiento de la politica publica de salud mental liderada por la Secretaría de Salud y Protección Social</t>
  </si>
  <si>
    <t>85101604
85121504</t>
  </si>
  <si>
    <t>Desarrollo de estrategias que fortalezcan la capacidad de las entidades municipales y hospitalarias en respuesta a riesgos y emergencias de salud pública de importancia nacional e internacional.</t>
  </si>
  <si>
    <t>Contratación Directa</t>
  </si>
  <si>
    <t>Desarrollo de estrategias para la atención oportuna de emergencias cardiovasculares súbitas en la población, por medio del programa "Espacios cardioprotegidos".</t>
  </si>
  <si>
    <t>Desarrollo de estrategias para la afiliación al Sistema General de Seguridad Social</t>
  </si>
  <si>
    <t>Desarrollo de estrategias para la atención de poblaciones vulnerables</t>
  </si>
  <si>
    <t>Desarrollo de estrategias para el fortalecimiento de la participación social en salud</t>
  </si>
  <si>
    <t>Desarrollar estrategias para el fortalecimiento institucional de la ESE Hospital del Sur "Gabriel Jaramillo Piedrahita"</t>
  </si>
  <si>
    <t>Prestación de servicios profesionales de un profesional en el área social  para apoyar la gestión y ejecución de los proyectos de vivienda adelantados por la Secretaría de Vivienda y Hábitat.</t>
  </si>
  <si>
    <t>Elkin Omar Echavarria Aguilar</t>
  </si>
  <si>
    <t>Prestación de servicios profesionales de un profesional en ingeniería civil para apoyar la gestión y ejecución de los proyectos de vivienda adelantados por la Secretaría de Vivienda y Hábitat.</t>
  </si>
  <si>
    <t xml:space="preserve">Prestación de servicios profesionales de un abogado para realizar el acompañamiento y asesoría en los procesos de legalización y titulación de  viviendas que adelanta la Secretaría de Vivienda y Hábitat  </t>
  </si>
  <si>
    <t>Contrato de fiducia mercantil de administración, contratación y pagos para el cumplimiento de los programas de vivienda que adelanta la Secretaría de Vivienda y Hábitat</t>
  </si>
  <si>
    <t>Desarrollar los programas y actividades de interés público para la promoción, el fomento y la formación integral de niños, niñas y jóvenes adolescentes en edades entre los 5 a 17 años del municipio de Itagüí como beneficiarios de las escuelas socio deportivas del real Madrid en convenio suscrito con la Fundación Concivica para el año 2020</t>
  </si>
  <si>
    <t>Febrero</t>
  </si>
  <si>
    <t>Contratación Directa -Decreto 092 de 2017-</t>
  </si>
  <si>
    <t xml:space="preserve"> Propios
SGP PG Deporte y Libre Inversión</t>
  </si>
  <si>
    <t xml:space="preserve">Daniel Esteban Gonzálezx Giraldo.                  Secretario del Deporte y la Recreación
danielggiraldo@gamail.com                                      Telefono: 374 81 86 ext. 101
</t>
  </si>
  <si>
    <t>Ejecutar los programas y proyectos de acuerdo a las políticas públicas del deporte, enmarcados en el modelo de gestión deportivo y recreativo del municipio de Itagüí en el año 2020</t>
  </si>
  <si>
    <t>Proceso competitivo -Decreto 092 de 2017-</t>
  </si>
  <si>
    <t xml:space="preserve"> Propios
SGP PG Deporte y Libre Inversión, Telefonía Móvil. Ley del cigarrillo </t>
  </si>
  <si>
    <t>Prestación de servicios profesionales de Capacitación e investigación en deporte, recreación, usos del tiempo libre y estilos de vida saludables</t>
  </si>
  <si>
    <t>7 meses</t>
  </si>
  <si>
    <t xml:space="preserve"> Propios</t>
  </si>
  <si>
    <t>Adquirir los uniformes e implementos deportivos para el fortalecimiento del centro de iniciación y formación deportiva de Itagüí –CIFDI- y ejecución de los juegos superate en el año 2020</t>
  </si>
  <si>
    <t>Julio</t>
  </si>
  <si>
    <t>45 Dias Habiles</t>
  </si>
  <si>
    <t>Mínima Cuantia</t>
  </si>
  <si>
    <t>Telefonía Móvi. Ley del cigarrillo</t>
  </si>
  <si>
    <t>Prestación de servicios para la promoción y difusión de noticias, proyectos, campañas y actividades propias de la Administración Municipal a través de diferentes canales y medios de comunicación masiva.</t>
  </si>
  <si>
    <t>Primer trimestre 2020</t>
  </si>
  <si>
    <t>Recursos propios</t>
  </si>
  <si>
    <t>$900.000.000</t>
  </si>
  <si>
    <t xml:space="preserve">
LUZ ADRIANA HENAO PULGARÍN 
</t>
  </si>
  <si>
    <t xml:space="preserve">Prestación de servicios profesionales de un comunicador social para realizar actividades dirigidas a visibilizar las acciones de gobierno de la administración municipal por medio de la preproducción, producción y postproducción de piezas audiovisuales. 
</t>
  </si>
  <si>
    <t xml:space="preserve">11 meses </t>
  </si>
  <si>
    <t>$49.500.000</t>
  </si>
  <si>
    <t>$.49.500.000</t>
  </si>
  <si>
    <t>LUZ ADRIANA HENAO PULGARÍN</t>
  </si>
  <si>
    <t xml:space="preserve">Prestación de servicios profesionales de comunicador
periodista para acompañar y soportar a la entidad en el
fortalecimiento de los procesos de comunicación interna y
externa del municipio de Itagüí. 
</t>
  </si>
  <si>
    <t xml:space="preserve">LUZ ADRIANA HENAO PULGARÍN
</t>
  </si>
  <si>
    <t>Prestación de servicios profesionales de un diseñador gráfico para el fortalecimiento de la imagen institucional, la creación de campañas y la ilustración de piezas informativas que permitan la difusión de las actividades de la Administración Municipal de Itagüí.</t>
  </si>
  <si>
    <t>$38.500.000</t>
  </si>
  <si>
    <t xml:space="preserve">Prestación de servicios profesionales de un comunicador social, para fortalecer la estrategia de prensa de la entidad, dando a conocer las noticias y avances de la  Administración Municipal. </t>
  </si>
  <si>
    <t xml:space="preserve">Prestación de servicios profesionales de un comunicador social como apoyo a la Oficina Asesora de Comunicaciones en la realización de contenidos para medios audiovisuales y digitales, registro fotográfico, acompañamiento a eventos institucionales, y difusión de las diferentes acciones de gobierno del municipio de Itagüí. </t>
  </si>
  <si>
    <t>$33.000.000</t>
  </si>
  <si>
    <t>Prestación de servicios de apoyo a la gestión para soportar la oficina de comunicaciones en actividades de presentación, animación de eventos, grabación de cuñas, voces para videos promocionales y acompañamiento a eventos de la administración municipal de Itagüí.</t>
  </si>
  <si>
    <t xml:space="preserve">LUZ ADRIANA HEANO PULGARÍN </t>
  </si>
  <si>
    <t xml:space="preserve">Prestación de servicios de apoyo a la gestión de la Oficina de Comunicaciones, en el acompañamiento en tareas operativas a eventos y ceremonias, para asistir en lo requerido a los eventos de la Alcaldía de Itagüí. </t>
  </si>
  <si>
    <t>$24.200.000</t>
  </si>
  <si>
    <t>Prestación de servicios como  apoyo a la Oficina Asesora de Comunicaciones  para la  generación y producción de contenidos, gestión  de la comunicación pública, creación de campañas y difusión  de la información de la Administración Municipal.</t>
  </si>
  <si>
    <t>$600.000.000</t>
  </si>
  <si>
    <t xml:space="preserve">80141600
93121512
</t>
  </si>
  <si>
    <t>Prestación de servicios para el posicionamiento de la imagen institucional con el equipo profesional Leones Fútbol Club del Municipio de Itagüí</t>
  </si>
  <si>
    <t>$2.400.000.000</t>
  </si>
  <si>
    <t xml:space="preserve">LUZ ADRIANA HENAO PULGARÍN 
</t>
  </si>
  <si>
    <t xml:space="preserve">821015
</t>
  </si>
  <si>
    <t xml:space="preserve">Servicio de producción  de material litográfico de impresión y diagramación de piezas publicitarias para el municipio de Itagüí </t>
  </si>
  <si>
    <t>$500.000.000</t>
  </si>
  <si>
    <t>PRESTACIÓN DE SERVICIOS PROFESIONALES DE REPRESENTACIÓN JUDICIAL EN ASUNTOS PUNTUALES Y ESPECIALES QUE FORTALECEN LA LEGALIDAD Y OPORTUNIDAD DE LA GESTIÓN ADMINISTRATIVA DE LA SECRETARIA JURÍDICA DEL MUNICIPIO DE ITAGÜÍ.</t>
  </si>
  <si>
    <t>CONTRATACION DIRECTA</t>
  </si>
  <si>
    <t>OSCAR DARIO MUÑOZ VASQUEZ
SECRETARIO JURIDICO OSCAR.MUNOZ@ITAGUI.GOV.CO</t>
  </si>
  <si>
    <t>APOYO A LA GESTIÓN COMO TÉCNICO EN ACTIVIDADES ADMINISTRATIVAS Y OPERATIVAS QUE FORTALECEN LA LEGALIDAD Y OPORTUNIDAD DE LA GESTIÓN ADMINISTRATIVA DE LA SECRETARIA JURÍDICA</t>
  </si>
  <si>
    <t xml:space="preserve"> PRESTACIÓN DE SERVICIOS PROFESIONALES DE ASESORIA JURÍDICA EN LAS ÁREAS DE DERECHO ECONÓMICO, ADMINISTRATIVO, MINERO, ENERGÉTICO Y SERVICIOS PÚBLICOS. ACOMPAÑAMIENTO, ASESORÍA, Y SEGUIMIENTO A LA GESTIÓN JURÍDICA IMPLÍCITA EN LOS ACTOS DE DELEGACIÓN DE FUNCIONES Y COMPETENCIAS, DESCONCENTRACIÓN, CONTRATACIÓN, Y DECISIONES ADMINISTRATIVAS DE LA ENTIDAD, Y REPRESENTACIÓN JUDICIAL EN LOS PROCESOS QUE SE ADELANTEN CONTRA EL MUNICIPIO DE ITAGÜÍ EN LAS ALTAS CORTES EN LA CIUDAD DE BOGOTÁ D.C.</t>
  </si>
  <si>
    <t>80121600
80121700</t>
  </si>
  <si>
    <t>PRESTACION DE SERVICIOS PROFESIONALES DE REPRESENTACION JUDICIAL EN ASUNTOS DE CARÁCTER TRIBUTARIO, QUE  IMPACTAN EL PROYECTO DE  FORTALECIMIENTO DE LA LEGALIDAD Y OPORTUNIDAD DE LA  GESTION ADMINISTRATIVA DE LA SECRETARIA JURIDICA  DEL MUNICIPIO DE ITAGUI</t>
  </si>
  <si>
    <t>PRESTACIÓN DE SERVICIOS PROFESIONALES PARA PROPORCIONAR A LA ENTIDAD TERRITORIAL UNA ASESORÍA JURÍDICA INTEGRAL TANTO AL COMITÉ DE CONCILIACIÓN, COMO A LA SECRETARÍA JURÍDICA DEL MUNICIPIO, PARA ADELANTAR LAS OBLIGACIONES CONTENIDAS EN EL NUEVO REGLAMENTO, PROPENDIENDO TANTO POR LA PREVENCIÓN DEL DAÑO ANTIJURÍDICO, COMO POR LA MEDICIÓN DE LOS RESULTADOS, A FIN DE SALVAGUARDAR LOS INTERESES DEL MUNICIPIO RESGUARDANDO LA LEGALIDAD Y CUMPLIMIENTO DE LA NORMATIVA EN TODAS SUS ACTUACIONES ADMINISTRATIVAS QUE FORTALECEN LA LEGALIDAD Y OPORTUNIDAD DE LA GESTIÓN ADMINISTRATIVA DE LA SECRETARIA JURÍDICA.</t>
  </si>
  <si>
    <t>PRESTACIÓN DE SERVICIOS PROFESIONALES PARA EL ACOMPAÑAMIENTO EN EL PROCESO DE SUPERVISIÓN DEL CONTRATO DE CONCESIÓN 250-OAJ-2006, REALIZADA POR LA SECRETARÍA DE MOVILIDAD DEL MUNICIPIO DE ITAGÜÍ; ACOMPAÑAMIENTO Y ASESORÍA JURÍDICA A LA SECRETARÍA DE MOVILIDAD; Y ACOMPAÑAMIENTO EN LA AMPLIACIÓN DE LA LEY DE PATIOS EN LA JURISDICCIÓN DEL MUNICIPIO DE ITAGÜÍ QUE FORTALECEN LA LEGALIDAD Y OPORTUNIDAD DE LA GESTIÓN ADMINISTRATIVA DE LA SECRETARIA JURÍDICA.</t>
  </si>
  <si>
    <t>PRESTACIÓN DE SERVICIOS PROFESIONALES PARA LA ASESORIA Y ACOMPAÑAMIENTO FINANCIERO A LA GESTIÓN DE LA ALCALDIA MUNICIPAL EN LAS DIFERENTES JUNTAS O SIMILARES EN LOS QUE PARTICIPE O HAGA PARTE QUE  FORTALECEN LA LEGALIDAD Y OPORTUNIDAD DE LA GESTIÓN ADMINISTRATIVA DE LA SECRETARIA JURÍDICA.</t>
  </si>
  <si>
    <t>SUSCRIPCIÓN A PUBLICACIONES EN MEDIO IMPRESO Y ELECTRÓNICAS ESPECIALIZADAS EN MATERIA JURÍDICA Y CONTABLE CON ACTUALIZACIÓN PERMANENTE EN INTERNET ACTIVADAS POR DIRECCIÓN IP PARA CONSULTA DE LA ENTIDAD QUE  FORTALECEN LA LEGALIDAD Y OPORTUNIDAD DE LA GESTIÓN ADMINISTRATIVA DE LA SECRETARIA JURÍDICA.</t>
  </si>
  <si>
    <t>12 MESES</t>
  </si>
  <si>
    <t>PRESTACIÓN DE SERVICIOS PROFESIONALES EN LA ASESORÍA, ACOMPAÑAMIENTO, REVISIÓN, SOPORTE TÉCNICO Y ASISTENCIAL DE LOS DIFERENTES PROCEDIMIENTOS Y ACTUACIONES  CONTRACTUALES (EN TODAS SUS ETAPAS) DE LA SECRETARÍA JURÍDICA – GRUPO DE GESTIÓN CONTRACTUAL Y LAS DEMÁS DEPENDENCIAS  DE LA ADMINISTRACIÓN MUNICIPAL DE ITAGÜÍ</t>
  </si>
  <si>
    <t>Contractacion Directa</t>
  </si>
  <si>
    <t xml:space="preserve">El arrendador entrega a título de arrendamiento al arrendatario dos (2) locales comerciales destinados para uso público y una (1) celda de parqueadero, para uso de la Administración Municipal de Itagüí. </t>
  </si>
  <si>
    <t>FABIO LEÓN CASTRILLÓN BUSTAMANTE                                        SubSecretario de Bienes y Servicios.                                      Telefono 3737676 ext. 1207.  fabio.castrillon@itagui.gov.co</t>
  </si>
  <si>
    <t>Arrendamiento de dieciséis (16) locales comerciales y dos (2) celdas de parqueadero, para uso de la Administración Municipal destinados como oficinas en el Centro Comercial Itagüì</t>
  </si>
  <si>
    <t xml:space="preserve">El arrendador entrega a título de arrendamiento al arrendatario un (1) local comercial destinados para uso público y una (1) celda de parqueadero, para uso de la Administración Municipal de Itagüí. </t>
  </si>
  <si>
    <t xml:space="preserve">Hogar del Niño, arrendamiento de siete (7) aulas y espacios adicionales para la atención de ciento cincuenta y dos (152) estudiantes de estratos 1 y 2 del muncipio de Itagüí. </t>
  </si>
  <si>
    <t>Arrendamiento de lote de terreno de 25 mt2 para construir la edificiaciòn requerida para las Antenas repetidoras de Televisiòn</t>
  </si>
  <si>
    <t>Arrendamiento de lote de terreno de 252 mt2 para construir la edificación requerida para las Antenas Repetidosras de Televisión.</t>
  </si>
  <si>
    <t>Arrendamiento de un (1) bien inmueble para funcionamiento de la Subsecretaria de Gobierno y Espacio Público</t>
  </si>
  <si>
    <t>Arrendamiento de un (1) inmueble, el cual consta de aula taller 1, aula taller 3, aula taller 4, aula primer piso (oficina) para el funcionamiento de la escuela  Eladio Velez y para el desarrollo de sus  actividades culturales</t>
  </si>
  <si>
    <t>84131500
84131600</t>
  </si>
  <si>
    <t>Contratar con una o varias compañías de seguros legalmente autorizadas para funcionar en el pais, el programa general de seguros para la proteccion de las personas, bienes e intereses patrimoniales de propiedad del municipio de  Itagüí y de aquellos por los que sea o llegare a ser legalmente responsable</t>
  </si>
  <si>
    <t>14111500
31201500
31201600
43201800
44103100
41111900
44121500
44121600
44121700
44121800
44121900
44122000</t>
  </si>
  <si>
    <t>Suministro de papelería, útiles de Oficina y Tóner, para la Administración Municipal</t>
  </si>
  <si>
    <t xml:space="preserve">Selección abreviada </t>
  </si>
  <si>
    <t>76111500
90101700</t>
  </si>
  <si>
    <t>Prestacion del servicio integral de aseo y cafeteria incluyendo el insumo de aseo y cafeteria para la administración central y sus sedes y el servicio de aseo a las instalaciones de las instituciones educativas del Municipio de Itagui</t>
  </si>
  <si>
    <t>ARRENDAMIENTO DE UN (1) LOCAL COMERCIAL PARA USO DE LA OFICINA DEL SISBEN DE LA ADMINISTRACION MUNICIPAL DE ITAGUI, UBICADO EN LA CARRERA 51 N° 54-20 PRIMER PISO DEL MUNICIPIO DE ITAGUI, CON UN AREA DE 184 M, DOTADO DE DOS (2) BAÑOS, COCINETA, PATIO, SERVICIO DE TELEFONO DOS LINEAS TELEFONICAS, CONEXIONES A INTERNET, SERVICIO DE MONITOREO ALARMA CON CONTADOR DE ENERGIA Y ACUEDUCTO INDEPENDIENTES</t>
  </si>
  <si>
    <t>Arrendamiento del bien inmueble localizado en la vereda los gomez que permita el funcionamiento de la corregiduria y comisaria de familia corregimiento el manzanillo del municipio de itagui</t>
  </si>
  <si>
    <t>Contractación Directa</t>
  </si>
  <si>
    <t>ARRENDAMIENTO DE UN BIEN INMUEBLE LOCALIZADO EN LA CALLE 55 Nº 50-40 EN EL MUNICIPIO DE ITAGÜÍ, PARA DESARROLLAR EL PROGRAMA DE CONTROL Y ORGANIZACIÓN DEL ESPACIO PÚBLICO</t>
  </si>
  <si>
    <t>CONTRATO DE ARRENDAMIENTODE UNA (01) OFICINA (213), UNA (1) CELDA DE PARQUEADERO, UBICADA EN EL CENTRO COMERCIAL ITAGÜÍ, PARA LA PRESTACIÓN ADECUADA Y EFICIENTE DE LOS SERVICIOS DE  LA DIRECCIÓN ADMINISTRATIVA DE AUTORIDAD ESPECIAL DE POLICÍA, INTEGRIDAD URBANÍSTICA DEL MUNICIPIO DE ITAGÜÍ</t>
  </si>
  <si>
    <t>ARRENDAMIENTO DE UN INMUEBLE QUE CUMPLA LAS FUNCIONES DE OFICINA, PARA LA PRESTACIÓN ADECUADA Y EFICIENTE DE LOS SERVICIOS DE LA INSPECCIÓN URBANA DE POLICÍA N° 1 Y PERMANENCIA Y COMISARIA CENTRO 1 UBICADO EN LA CARRERA 51 Nº 54-28 DEL MUNICIPIO DE ITAGÜÍ.</t>
  </si>
  <si>
    <t>Modernización y/o mantenimiento de la planta telefonica del centro administrativo municipal "CAMI",entidades descentralizadas ,e instituciones educativas ,ademas de instalacion de sistemas de proteccion  contra alto y bajo voltajes, revisión de las baterias de soporte para la planta  telefonica, de igual modo iniciar cambios para la adecuacion a telefonia IP.</t>
  </si>
  <si>
    <t>julio</t>
  </si>
  <si>
    <t>Prestación de servicios profesionales para realizar exámenes médicos pre-ocupacionales o de pre-ingreso, evaluaciones medicas ocupacionales periódicas, evaluaciones medicas pos-ocupacionales o de egreso y las evaluaciones pos incapacidad o por reintegro en cumplimiento a la resolución 2346 de 2007 del ministerio de la protección social y acorde al profesiograma del Decreto 1072 de 2015 para la vigencia 2020.</t>
  </si>
  <si>
    <t>Febrero de 2020</t>
  </si>
  <si>
    <t>HENRY DE JESÚS MUÑOZ VALENCIA                                                     Jefe de Oficina  Talento Humano    henry.munoz@itagui.gov.co</t>
  </si>
  <si>
    <t>Adquirir dotación para los botiquines ubicados en cada unidad administrativa, compra de botioquines moviles para la brigada de emergencias  y de dotación para los vehìculos de la administración municipal de Itagüí vigencia 2020.</t>
  </si>
  <si>
    <t>Minima Cuantia</t>
  </si>
  <si>
    <t xml:space="preserve">46191601 
46191618                        </t>
  </si>
  <si>
    <t>Adquisición, recarga, revisión y mantenimiento de los extintores existentes y adquisición de nuevos extintores y de bases de piso para extintor  para uso de la administración municipal de Itagüí y sus vehìculos. Vigencia 2020</t>
  </si>
  <si>
    <t>Cuarto trimestre</t>
  </si>
  <si>
    <t>30 días</t>
  </si>
  <si>
    <t>Adquisición de elementos de protección personal, equipos de seguridad para trabajo en alturas y señalizacion en el marco  del Sistema de Gestión  de Seguridad y Salud en el Trabajo de la administración municipal de Itagüí vigencia 2020</t>
  </si>
  <si>
    <t>Febrero 2020</t>
  </si>
  <si>
    <t>Desarrollo de los programas de vigilancia epidemiologica de conservación visual, osteomuscular, auditivo, biologico, prevención de alcohol y sustancias psicoactivas y pausas activas digido a todos los empleados de la administración municipal de Itagüì vigencia 2020</t>
  </si>
  <si>
    <t>Marzo 2020</t>
  </si>
  <si>
    <t>Adquisición de sillas, reposapiés y mobiliario ergonómico para empleados que se encuentran en tratamiento por trastornos musculo esqueléticos y demás empleados de la administración municipal</t>
  </si>
  <si>
    <t>Prestacion de servicios profesionales y de personal de apoyo al desarrollo de los programas y actividades del SG-SST en el area de talento humano a la Administración Municipal de Itagüí. Vigencia 2020</t>
  </si>
  <si>
    <t>Enero de 2020</t>
  </si>
  <si>
    <t>Prestación de servicios profesionales para el desarrollo de las auditorías internas del SG-SST como lo establece el Decreto 1072 de 2015 y la resolución 0312 de 2019.</t>
  </si>
  <si>
    <t>Minima cuantia</t>
  </si>
  <si>
    <t>Prestación de servicios profesionales para el desarrollo y ejecución de jornadas de la salud en el marco de las actividades de medicina preventiva y del trabajo vigencia 2020</t>
  </si>
  <si>
    <t>Segundo trimestre</t>
  </si>
  <si>
    <t>15 días</t>
  </si>
  <si>
    <t>Prestación de servicios profesionales para el desarrollo y ejecución de actividades y eventos del Plan Institucional de Bienestar Estímulos e Incentivos PIBEI y actividades contempladas en el acuerdo sindical (desarrollo de las jornadas de la salud segùn pérfil sociodemográfico)</t>
  </si>
  <si>
    <t>abril</t>
  </si>
  <si>
    <t>Prestación de servicios profesionales para brindar soporte en la ejecución del Plan de Capacitación PIC enmarcado en el Decreto 051 de 2019 del Municipio de Itagüí y la capacitación en Seguridad y salud en el trabajo a Brigadistas, miembros de COPASST, Comitè de convivencia laboral, equipo de seguridad y salud en el trabajo.</t>
  </si>
  <si>
    <t xml:space="preserve">Prestación de servicios profesionales la intervención de resultados de riesgo psicosocial 2019 y la evaluación del riesgo psicosocial del año 2020 en cumplimiento a la resolución 2646 de 2008 y 2404 del 2019 de los empleados de la Administración Municipal.  </t>
  </si>
  <si>
    <t xml:space="preserve">9 meses </t>
  </si>
  <si>
    <t>93141500
93141600
93141700</t>
  </si>
  <si>
    <t>Prestación de servicios de apoyo a la gestión en el desarrollo de actividades logisticas , para la celebración del evento navideño dirigido a los servidores públicos del Municipio de Itagüí.</t>
  </si>
  <si>
    <t>PRESTACIÓN DE SERVICIOS PROFESIONALES PARA LA SECRETARÍA DE SERVICIOS ADMINISTRATIVOS EN SEGURIDAD SOCIAL INTEGRAL PARA EL ÁREA DE SALARIOS Y PRESTACIONES SOCIALES Y SANEAMIENTO DEL PASIVO PENSIONAL MUNICIPIO DE ITAGÜÍ</t>
  </si>
  <si>
    <t>febrero</t>
  </si>
  <si>
    <t>1 año</t>
  </si>
  <si>
    <t>Fabio Hernán Araque Guzmán 
Profesional Universitario
fabio.araque@itagui.gov.co</t>
  </si>
  <si>
    <t>PRESTACIÓN DE SERVICIOS PROFESIONALES, ASESORÍA Y ACOMPAÑAMIENTO PROFESIONAL  PARA EL FORTALECIMIENTO Y MEJORAMIENTO CONTINUO DEL SISTEMA INTEGRADO DE GESTIÓN SIGI, (Modelo Integrado de Planeación y Gestión - MIPG -, Sistema de Gestión de Calidad bajo NTC-ISO 9001, y el Sistema de Seguridad y Salud en el Trabajo - SG-SST)</t>
  </si>
  <si>
    <t>DIEGO ALEXÁNDER AGUIRRE RAMÍREZ                 Secretario de Despacho                                              Servicios Administrativos                              diego.aguirre@itagui.gov.co</t>
  </si>
  <si>
    <t>PRESTACIÓN DE SERVICIOS PROFESIONALES DE UN ADMINISTRADOR PÚBLICO ESPECIALISTA EN GERENCIA DE PROYECTOS, PARA BRINDAR ASESORÍA EN LAS ACTIVIDADES ADMINISTRATIVAS QUE COMPRENDEN EL MANEJO DE LOS ASUNTOS PÚBLICOS DE LA ENTIDAD Y ORIENTACIÓN EN EL ÁREA DE TALENTO HUMANO DEL MUNICIPIO DE ITAGÜÍ EN LA VIGENCIA 2020</t>
  </si>
  <si>
    <t>Febrero 2021</t>
  </si>
  <si>
    <t>11,5 meses</t>
  </si>
  <si>
    <t>PRESTACIÓN DE SERVICIOS PROFESIONALES PARA LA SECRETARÍA DE SERVICIOS ADMINISTRATIVOS EN APOYO LEGAL INTEGRAL PARA PARA TODAS LAS ÁREAS DE LA SECRETARÍA DE SERVICIOS ADMINISTRATIVOS Y APOYO EN LOS PROCESOS DE CONTRATACIÓN.</t>
  </si>
  <si>
    <t>Hasta el 27 de diciembre</t>
  </si>
  <si>
    <t>PRESTACIÓN DE LOS SERVICIOS PROFESIONALES DE CALIFICACIÓN DE RIESGOS CREDITICIO DE LA CAPACIDAD DE PAGO DE CORTO Y LARGO PLAZO DEL MUNICIPIO DE ITAGÜÍ (DENOMINADA TÉCNICAMENTE CALIFICACIÓN NACIONAL DE LARGO Y CORTO PLAZO PARA SUS PASIVOS FINANCIEROS)</t>
  </si>
  <si>
    <t>11 meses y 10 días</t>
  </si>
  <si>
    <t>Prestación de Servicios / Contratación directa</t>
  </si>
  <si>
    <t>Recursos propios (01)</t>
  </si>
  <si>
    <t>Luis Fernando Gutiérrez Rave(Luis.Gutierrez@itagui.gov.co) Ext. 1532)</t>
  </si>
  <si>
    <t xml:space="preserve">"IMPRESIÓN Y COPIADO BAJO LA MODALIDAD DE OUTSOURCING PARA ATENDER LAS NECESIDADES PROPIAS DE LA SECRETARIA DE HACIENDA"  </t>
  </si>
  <si>
    <t>SELECCIÓN ABREVIADA</t>
  </si>
  <si>
    <t>Presupuesto, Tesoreria, Contabilidad, Cobro Coactivo, Fiscalización, Rentas</t>
  </si>
  <si>
    <t>"MATERIAL LITOGRAFICO DE IMPRESIÓN Y DIAGRAMACIÓN DE PIEZAS PUBLICITARIAS EN MATERIA TRIBUTARIA"</t>
  </si>
  <si>
    <t>Jefe Oficina de Fiscalización  &amp;  Otoniel Muñoz Zapata  (otoniel.munoz@itagui.gov.co)</t>
  </si>
  <si>
    <t>APOYO A LA GESTION CON LA PRESTACION DE SERVICIO Y DESARROLLO DE ACTIVIDADES PROFESIONALES, ADMINISTRATIVAS Y OPERATIVAS PROPIAS DE LOS PROCEDIMIENTOS  DE LA OFICINA DE FISCALIZACIÓN, CONTROL Y COBRO PERSUASIVO, Y DE LA SUBSECRETARIA DE GESTION DE  RENTAS</t>
  </si>
  <si>
    <t>Jefe Oficina Fiscalización &amp;  Otoniel Muñoz Zapata  (otoniel.munoz@itagui.gov.co)</t>
  </si>
  <si>
    <t>Julio Perez Bermudez (julio.perez@itagui.gov.co)</t>
  </si>
  <si>
    <t>PRESTACION DE SERVICIOS PROFESIONALES DE ASESORIA Y ACOMPAÑAMIENTO A LOS PROCESOS DE PREPARACION, REVISION, ANALISIS Y PRESENTACION DE INFORMACION CONTABLE, TRIBUTARIA, PRESUPUESTAL Y DE TESORERIA DEL MUNICIPIO DE ITAGUI.</t>
  </si>
  <si>
    <t>Sandra Marcela Yepes Suarez/ Elizabeth Sanchez/ Luis Fernando Gutierrez/ Diego Aguirre/ Guillermo Restrepo</t>
  </si>
  <si>
    <r>
      <rPr>
        <b/>
        <sz val="10"/>
        <color indexed="8"/>
        <rFont val="Calibri"/>
        <family val="2"/>
      </rPr>
      <t>VISION</t>
    </r>
    <r>
      <rPr>
        <sz val="10"/>
        <color indexed="8"/>
        <rFont val="Calibri"/>
        <family val="2"/>
      </rPr>
      <t xml:space="preserve">: En el año 2025 Itagüí será un municipio territorial y socialmente equilibrado, con un avance significativo en el cierre de sus brechas y menos contradicciones en su desarrollo. Un municipio industrial, comercial y de servicios; competitivo y productivo; social y culturalmente responsable, equitativo, seguro y pacífico; educado, saludable, incluyente y que reconoce sus grupos poblaciones, con énfasis en la garantía de derechos de la infancia, adolescencia y juventud. Con gobernanza y articulado en lo urbano – rural; integrado y con desarrollo regional sustentable; fortalecido institucionalmente para un buen gobierno y servicios con calidad. Itagüí, la ciudad de la alegría, que avanza con equidad para todos.                                                                                           </t>
    </r>
    <r>
      <rPr>
        <b/>
        <sz val="10"/>
        <color indexed="8"/>
        <rFont val="Calibri"/>
        <family val="2"/>
      </rPr>
      <t>MISIÓN</t>
    </r>
    <r>
      <rPr>
        <sz val="10"/>
        <color indexed="8"/>
        <rFont val="Calibri"/>
        <family val="2"/>
      </rPr>
      <t>. Impulsar el desarrollo armónico de su territorio enmarcado en las demandas del progreso; garantizar la provisión de bienes y servicios de consumo colectivo esenciales para una vida digna; posibilitar el desarrollo de sus habitantes a escala humana, social y cultural; y promover espacios de participación, solidaridad, honestidad, transparencia y respeto por las diferencias, en el ámbito de los principios, derechos y deberes ciudadanos.</t>
    </r>
  </si>
  <si>
    <t>CONSULTORÍA PARA EL FORTALECIMIENTO DEL SERVICIO DE ACUEDUCTO EN LAS ZONAS RURALES Y URBANAS DEL MUNICIPIO DE ITAGÜÍ E INTERVENTORÍA TÉCNICA, LEGAL,  ADMINISTRATIVA, FINANCIERA Y AMBIENTAL AL CONTRATO DE CONSTRUCCIÓN Y REHABILITACIÓN DEL SISTEMA DEL ALCANTARILLADO Y OBRAS COMPLEMENTARIAS NECESARIAS PARA GARANTIZAR LA PRESTACIÓN DE SERVICIO DE ACUEDUCTO Y ALCANTARILLADO</t>
  </si>
  <si>
    <t>PRESTACIÓN DE SERVICIOS PROFESIONALES EN ASESORÍA Y ACOMPAÑAMIENTO A LAS ACTIVIDADES PROPIAS DE SUSTANCIACIÓN, TRÁMITE Y PROYECCIÓN DE ACTUACIONES EN GENERAL EN LOS PROCESOS ADMINISTRATIVOS DE COBRO COACTIVO, ASÍ COMO LA NOTIFICACIÓN   DE LOS ESTADOS DE CUENTA CORRESPONPONDIENTES A LOS DERECHOS DE TRÁNSITO DE SEÑALIZACIÓN Y SISTEMATIZACIÓN  E  INSTRUMENTACIÓN DE RECURSOS, Y REPRESENTACIÓN DE LA ENTIDAD EN PROCESOS CONCURSALES, PROCESOS DE INSOLVENCIA DE PERSONA NATURAL NO COMERCIANTE Y DE DESAFECTACIÓN A VIVIENDA FAMILIAR EN EL MUNICIPIO DE ITAGÜÍ DURANTE LA VIGENCIA 2020.</t>
  </si>
  <si>
    <t>C. NECESIDADES ADICIONALES</t>
  </si>
  <si>
    <t>Posibles códigos UNSPSC</t>
  </si>
  <si>
    <t xml:space="preserve">EJECUCION DE LOS  PROYECTOS  PRESENTADOS POR LA COMUNIDAD EN EL MARCO DEL PRESUPUESTO PARTICIPATIVO </t>
  </si>
  <si>
    <t xml:space="preserve">PRESTACIÓN DE SERVICIOS DE APOYO A LA GESTIÓN PARA PROMOVER LA CULTURA AMBIENTAL EN EL MUNICIPIO DE ITAGUI Y DE CONSERVACIÓN DEL AREA PROTEGIDA URBANA - HUMEDAL DITAIRES MEDIANTE GUIAS AMBIENTALES PARA LA IDENTIFICACION Y DIAGNOSTICO DEL ESTADO FITOSANITARIO DE LAS DIFERENTES ESPECIES ARBOREAS, ASI COMO PROMOVER TALLERES DE CONSTRUCCIÓN COLECTIVA, RECORRIDOS DE LECTURA Y RECONOCIMIENTO DE TERRITORIO, CON LOS DIFERENTES ACTORES DEL MUNICIPIO DE ITAGÜÍ </t>
  </si>
  <si>
    <t>PRESTACIÓN DE SERVICIOS DE APOYO A LA GESTIÓN PARA PROMOVER LA CULTURA AMBIENTAL EN EL MUNICIPIO DE ITAGUI Y DE CONSERVACIÓN DEL AREA PROTEGIDA DMI DIVISORIA VALLE DE ABURRA-RIO CAUCA, MEDIANTE UN PROGRAMA DE GUARDABOSQUES PROFESIONALES CAPACITADOS EN EL USO DE SISTEMAS DE INFORMACIÓN GEOGRAFICA (SIG) DRONES o TECNOLOGÍAS RPAS PARA MONITOREO EFECTIVO DE AREAS PROTEGIDAS Y EN CIENCIAS FORESTALES.</t>
  </si>
  <si>
    <t>MANTENIMIENTO DE QUEBRADAS, ZONAS VERDES, TALA, PODA Y ORNATO EN LAS ZONAS PUBLICAS VERDES Y DEMAS SECTORES DEL MUNICIPIO DDE ITAGUI.</t>
  </si>
  <si>
    <t xml:space="preserve">PRESTACIÓN DE SERVICIOS PARA REALIZAR EL MANTENIMIENTO DE LOS EQUIPOS DE MEDICIÒN DE DE GASES DE FUENTES MÓVILES . </t>
  </si>
  <si>
    <t xml:space="preserve">PRESTACIÓN DE SERVICIOS PROFESIONALES EN MONITOREOS AMBIENTALES (RUIDO Y AIRE) </t>
  </si>
  <si>
    <t>ACTUALIZACIÓN DE ESTUDIOS DE ORDENAMIENTO DE MICROCUENCAS</t>
  </si>
  <si>
    <t xml:space="preserve">IMPLEMENTACIÓN DE LOS PROGRAMAS DEL PLAN DE GESTIÓN INTEGRAL DE RESIDUOS SÓLIDOS  (Conforme al Decreto 1325 de 2018) </t>
  </si>
  <si>
    <t>IMPLEMENTACION DEL PLAN DE MANEJO DEL AREA PROTEGIDA DE RECREACIÓN HUMEDAL DITAIRES (Guias ambientales, mariposario, señaletica entre otros)</t>
  </si>
  <si>
    <t>PRESTACIÓN DE SERVICIOS DE APOYO A LA GESTIÓN PARA LA ASISTENCIA TÉCNICA A PRODUCTORES AGROPECUARIOS DEL MUNICIPIO, MONITOREO DE LAS COMPOSTERAS DE APROVECHAMIENTO ORGANICO.</t>
  </si>
  <si>
    <t>PRESTACION DE SERVICIOS DE APOYO A LA GESTION REALIZAR INTERVENCIÓN Y CONTROL FITOSANITARIO DEL COMPONENTE ARBOREO, ORNATO EN ZONAS  VERDES Y DE ALGUNOS EDIFICIOS , Y TODAS LAS CUENCAS HÍDRICAS DEL MUNICIPIO</t>
  </si>
  <si>
    <t>REALIZACIÓN DE CAMPAÑA Y TALLERES  DE EDUCACIÓN EN TORNO AL MANEJO ADECUADO DE LOS RESIDUOS SÓLIDOS PARA PMIRS EN UNIDADES RESIDENCIALES  E INSTITUICIONES EDUCATIVAS</t>
  </si>
  <si>
    <t>Contrato para la realizacion de pruebas de laboratorio en casos de posible embriaguez</t>
  </si>
  <si>
    <t>ILUMINACION  ORNAMENTAL EN TEMPORADA NAVIDEÑA  EN EL MUNICIPIO DE ITAGÜÍ.</t>
  </si>
  <si>
    <t>931415
931417
931418
931421</t>
  </si>
  <si>
    <t>OBRAS DE MEJORAMIENTO  PARA LA MOVILIDAD PEATONAL Y VEHICULAR  EN EL MUNICIPIO DE ITAGUI.</t>
  </si>
  <si>
    <t>721033
721410
721411
721415</t>
  </si>
  <si>
    <t>INTERVENTORÍA TÉCNICA, LEGAL,  ADMINISTRATIVA, FINANCIERA Y AMBIENTAL AL CONTRATO DE OBRAS DE MEJORAMIENTO  PARA LA MOVILIDAD PEATONAL Y VEHICUALR  EN EL MUNICIPIO DE ITAGUI.</t>
  </si>
  <si>
    <t>93142000
81101500</t>
  </si>
  <si>
    <t>OBRAS DE MANTENIMIENTO Y/O ADECUACION EN LOS DIFERENTES EDIFICIOS ADMINISTRATIVOS Y SISTEMAS HIDRAULICOS EN EQUIPAMIENTOS Y ESPACIOS PUBLICOS  DEL MUNICIPIO DE ITAGUI.</t>
  </si>
  <si>
    <t>721214
721512
721515
721527</t>
  </si>
  <si>
    <t>INTERVENTORÍA TÉCNICA, LEGAL,  ADMINISTRATIVA, FINANCIERA Y AMBIENTAL AL CONTRATO DE OBRAS DE OBRAS DE MANTENIMIENTO Y/O ADECUACION EN LOS DIFERENTES EDIFICIOS ADMINISTRATIVOS Y SISTEMAS HIDRAULICOS EN EQUIPAMIENTOS Y ESPACIOS PUBLICOS  DEL MUNICIPIO DE ITAGUI.</t>
  </si>
  <si>
    <t>ADECUACION Y MANTENIMEINTO DE ESCENARIOS, RECREATIVOS Y CULTURALES EN EL MUNICIPIO DE ITAGUI</t>
  </si>
  <si>
    <t>INTERVENTORÍA TÉCNICA, LEGAL,  ADMINISTRATIVA, FINANCIERA Y AMBIENTAL AL CONTRATO DE ADECUACION Y MANTENIMEINTO DE ESCENARIOS, RECREATIVOS Y CULTURALES EN EL MUNICIPIO DE ITAGUI</t>
  </si>
  <si>
    <t xml:space="preserve">Automatización de los procesos de la Secretaría de Servicios Administrativos </t>
  </si>
  <si>
    <t>Diego Alexánder Aguirre Ramírez.
Secretario de Despacho                                                              Servicios Administrativos
diego.aguirre@itagui.gov.co</t>
  </si>
  <si>
    <t>Johnatan Serna Carmona // 3218405519</t>
  </si>
  <si>
    <t>Johnatan Serna Carmona // 3218405520</t>
  </si>
  <si>
    <t xml:space="preserve">
CLARA SOFIA ARROYO CARABALLO                     SecretarÍa de Participacion e Inclusion Social
clara.arroyo@itagui.gov.co
Telefono: 373 3160                                           </t>
  </si>
  <si>
    <t xml:space="preserve">
CLARA SOFIA ARROYO CARABALLO                     SecretarÍa de Participacion e Inclusion Social
clara.arroyo@itagui.gov.co
Telefono: 373 3160</t>
  </si>
  <si>
    <t>Recursos Propios - estampilla</t>
  </si>
  <si>
    <t>PRESTACION DE SERVICIOS DE APOYO A LA GESTION PARA REALIZAR LAS PRESENTACIONES ARTISTICAS DE LA SUBSECRETARIA DE JUVENTUD DE LA SECRETARIA DE PARTICIPACION E INCLUSION SOCIAL DURANTE EL AÑO 2019</t>
  </si>
  <si>
    <t>EJECUTAR EL PROYECTO: “ADULTOS MAYORES CON RITMO VITAL”, EN CUMPLIMIENTO DEL EJE ESTRATÉGICO 3 BIEN — ESTAR ENVEJECIMIENTO ACTIVO, DE LA POLÍTICA PÚBLICA DE ENVEJECIMIENTO Y VEJEZ DEL MUNICIPIO DE ITAGÜÍ VIGENCIA 2019</t>
  </si>
  <si>
    <t>Diferentes proyectos de Selección Objetiva</t>
  </si>
  <si>
    <t>SERVIASEO $50.000.000 E INTERASEO $50.000.000</t>
  </si>
  <si>
    <t>ARRENDAMIENTO DEL INMUEBLE PARA EL FUNCIONAMIENTO DE LA SECRETARÍA DE GOBIERNO Y ORGANISMOS DE SEGURIDAD DEL MUNICIPIO DE ITAGÚÍ</t>
  </si>
  <si>
    <t>$ 757´175.000</t>
  </si>
  <si>
    <t>$ 44.444.487</t>
  </si>
  <si>
    <t>PRESTACIÓN DE LOS SERVICIOS ESPECIALIZADOS DE VIGILANCIA PRIVADA EN LAS INSTITUCIONES EDUCATIVAS EN LA SEDE CENTRAL Y EN LAS SEDES DESCENTRALIZADAS DE LA ADMINISTRACIÓN MUNICIPAL DE ITAGÜÍ Y SERVICIOS ADICIONALES PARA EL AÑO 2020</t>
  </si>
  <si>
    <t>$ 100.000.000</t>
  </si>
  <si>
    <t>PRESTACIÓN DE SERVICIOS PROFESIONALES PARA EL SOPORTE Y EJECUCIÓN DE ACTIVIDADES DE METROLOGÍA LEGAL, EN APLICACIÓN DE LA LEY 1480 DE 2011 PARA LA PROTECCIÓN DEL CONSUMIDOR EN EL MUNICIPIO DE ITAGÜÍ</t>
  </si>
  <si>
    <t>6 Mmeses</t>
  </si>
  <si>
    <t>$ 37´000.000</t>
  </si>
  <si>
    <t>80111623
80111701
72141510</t>
  </si>
  <si>
    <t>OPERACIÓN LOGÍSTICA PARA LA REALIZACIÓN DE ACTIVIDADES TENDIENTES A APOYAR A LA GESTIÓN ADMINISTRATIVA, LA VIGILANCIA Y CONTROL EN EL DESARROLLO DE LAS CONSTRUCCIONES Y LA PUBLICIDAD EXTERIOR VISUAL, DE LA DIRECCIÓN ADMINISTRATIVA, AUTORIDAD ESPECIAL DE POLICÍA, INTEGRIDAD URBANÍSTICA</t>
  </si>
  <si>
    <t>$480´000.000</t>
  </si>
  <si>
    <t>REALIZAR JORNADAS DE CAPACITACIONES EN MECANISMOS DE RESOLUCIÓN PACÍFICA DE CONFLICTOS</t>
  </si>
  <si>
    <r>
      <t>PRESTACION DE SERVICIO PUBLICO EN ATENCION Y PREVENCION DE INCENDIOS EXPLOSIONES DERRUMBES INUNDACIONES DESLIZAMIENTOS Y DEMAS CALAMIDADES CONEXAS QUE SE PRESENTEN EN EL MUNICIPIO DE ITAGUI</t>
    </r>
    <r>
      <rPr>
        <b/>
        <sz val="10"/>
        <rFont val="Arial"/>
        <family val="2"/>
      </rPr>
      <t xml:space="preserve"> </t>
    </r>
  </si>
  <si>
    <t>$740´621.828</t>
  </si>
  <si>
    <t>RAFAEL ANDRES OTALVARO SÁNCHEZ
SECRETARIO DE SEGURIDAD
rafael.otalvaro@itagui.gov.co</t>
  </si>
  <si>
    <t>FORTALECIMIENTO TECNOLOGICO PDA PARA EL MODELO NACIONAL DE VIGILANCIA POR CUADRANTES MNVCC ( 100 PDA PERSONAL DIGITAL ASISNT, DISPOSITIVOS MÓVILES PARA LA CONSULTA DE ANTECEDENTES E IDENTIFICACION BIOMETRICA</t>
  </si>
  <si>
    <t>PRESTACIÓN DE SERVICIOS PROFESIONALES  PARA LA REALIZACION DE TALLERES DEL SOCIALIZACION DE LA LEY 1801 DEL 29 DE JULIO DE 2016, CAPACITACION Y ACTUALIZACION A LA FUERZA PUBLICA EN LAS ADICIONES Y MODIFICACIONES DE LEY QUE GARANTICEN LA SANA CONVIVENCIA EN EL MUNICIPIO DE ITAGÜÍ</t>
  </si>
  <si>
    <t xml:space="preserve">43211500
43212110
45111500
45111616
25101500
10101502
</t>
  </si>
  <si>
    <t>FORTALECIMIENTO GESTIÓN OPERATIVA POLICÍA INFANCIA Y ADOLESCENCIA MUNICIPIO DE ITAGÜÍ</t>
  </si>
  <si>
    <t>$ 300.000.000</t>
  </si>
  <si>
    <t xml:space="preserve">92101902
25101703
42171602
</t>
  </si>
  <si>
    <t>AMBULANCIA TRANSPORTE ASISTENCIAL BÁSICO (TAB) TRASLADO Y ATENCIÓN OPORTUNA Y PERMANENTE AL PACIENTE DE COMPLEJIDAD BAJA, AMBULANCIA QUE CUMPLA ESTÁNDARES BÁSICO DE TALENTO HUMANO, INFRAESTRUCTURA, DOTACIÓN, MEDICAMENTOS, DISPOSITIVOS MÉDICOS E INSUMOS, DE PROCESOS PRIORITARIOS DE HISTORIA CLÍNICA Y REGISTROS SEGÚN RESOLUCIÓN 0003100 DE 2019 DEL MINISTERIO DE SALUD</t>
  </si>
  <si>
    <t>$250.000.000</t>
  </si>
  <si>
    <t>PRESTACIÓN DE SERVICIOS DE APOYO A LA GESTIÓN PARA REALIZAR ACTIVIDADES OPERATIVAS Y LOGÍSTICAS, QUE PERMITAN LA EJECUCIÓN DEL PLAN DE BIENESTAR DOCENTE DE LA SECRETARIA DE EDUCACIÓN Y CULTURA DEL MUNICIPIO DE ITAGÜÍ EN LA VIGENCIA 2020</t>
  </si>
  <si>
    <t>PRESTACIÓN DE SERVICIOS DE APOYO A LA GESTIÓN EN EL ALMACENAMIENTO, CUSTODIA DE ARCHIVOS Y CONSULTAS EN EL ARCHIVO CENTRAL DE LA ADMINISTRACIÓN MUNICIPAL DE ITAGÜÍ.</t>
  </si>
  <si>
    <t>Gloria Cecilia Chavez Ramirez- Secretaria General, Jorge Ivan Isaza Bustamente- Lider de la Oficina de Atencion al Ciudadano y Gestión Documental - jorge.isaza@itagui.gov.co - ext. 1237</t>
  </si>
  <si>
    <t>PRESTACIÓN DEL SERVICIO DE MENSAJERÍA EXPRESA Y COURIER EN MOTO (IN HOUSE) PARA LA DISTRIBUCIÓN Y ENTREGA DE LOS ENVÍOS DE TODAS LAS DEPENDENCIAS DE LA ADMINISTRACIÓN MUNICIPAL DE ITAGÜÍ</t>
  </si>
  <si>
    <t>enero de 2020</t>
  </si>
  <si>
    <t>SELECCIÒN ABREVIADA</t>
  </si>
  <si>
    <t>Gloria Cecilia Chavez Ramirez- Secretaria General, Jorge Ivan Isaza Bustamente- Lider de la Oficina de Atencion al Ciudadano y Gestión Documental - jorge.isaza@itagui.gov.co - ext. 1238</t>
  </si>
  <si>
    <t>PRESTAR APOYO Y ASISTENCIA EN LAS LABORES ADMINISTRATIVAS DE LA OFICINA DE LA REGISTRADURIA ESPECIAL DEL ESTADO CIVIL DEL MUNICIPIO DE ITAGUI</t>
  </si>
  <si>
    <t>xx meses</t>
  </si>
  <si>
    <t>PRESTACIÓN DE SERVICIOS PROFESIONALES DE ASESORÍA Y ACOMPAÑAMIENTO PROFESIONAL PARA LA ACTUALIZACIÓN, MANTENIMIENTO Y MEJORAMIENTO CONTINUO DEL SISTEMA DE GESTIÓN DE LA CALIDAD DEL MUNICIPIO DE ITAGÜÍ, BAJO LA NORMA ISO 9001:2015 Y ACTUALIZAR LOS AUDITORES INTERNO DE CALIDAD BAJO LA NORMA ISO 19011:2018</t>
  </si>
  <si>
    <t>Gloria Cecilia Chavez Ramirez- Secretaria General, Jorge Ivan Isaza Bustamente- Lider de la Oficina de Atencion al Ciudadano y Gestión Documental - jorge.isaza@itagui.gov.co - ext. 124038</t>
  </si>
  <si>
    <t>PRESTACION DE SERVICIOS PROFESIONALES PARA REALIZAR LA AUDITORIA DE SEGUIMIENTO AL SISTEMA DE GESTION DE CALIDAD BAJO LAS NORMAS NTCGP:1000:2009 Y LA ISO 9001:2015, EN EL MUNICIPIO DE ITAGUI</t>
  </si>
  <si>
    <t>PRESTACIÓN DE SERVICIOS PROFESIONALES EN EL SOPORTE LEGAL Y FINANCIERO DE LA GESTIÓN ADMINISTRATIVA  PROPIA DE LAS ACTIVIDADES QUE ADELANTA EL FONDO ROTATORIO DE VIVIENDA DE  LOS SERVIDORES PUBLICOSde los servidores publicos del municipio de itagui, asi como la representacion judicial de la entidad  territorial en los procesos judiciales relacionados con la actividad del  mismo</t>
  </si>
  <si>
    <t>Gloria Cecilia Chavez Ramirez- Secretaria General, Jorge Ivan Isaza Bustamente- Lider de la Oficina de Atencion al Ciudadano y Gestión Documental - jorge.isaza@itagui.gov.co - ext. 124039</t>
  </si>
  <si>
    <t>PRESTACION DE SERVICIOS DE APOYO A LA GESTIÓN EN ACTIVIDADES ASISTENCIALES Y ADMINISTRATIVAS PARA SOPORTAR LA ATENCION A LA CIUDADANIA DE LOS DIFERENTES DEPENDENCIAS DE LA ADMINISTRACION MUNICIPA DE ITAGUI</t>
  </si>
  <si>
    <t>Gloria Cecilia Chavez Ramirez- Secretaria General, Jorge Ivan Isaza Bustamente- Lider de la Oficina de Atencion al Ciudadano y Gestión Documental - jorge.isaza@itagui.gov.co - ext. 124040</t>
  </si>
  <si>
    <t>Multas y contavenciones</t>
  </si>
  <si>
    <t>Dotación personal para todo el cuerpo de agentes y todos los agentes de tránsito con funciones de Policía Judicial (equipos de 
bioprotección, camaras video filmadoras de alta resolución, equipos de computo, impresora, fotocopiadora)</t>
  </si>
  <si>
    <t>Camilo Valencia Davila // 3012520006</t>
  </si>
  <si>
    <t>Camilo Valencia Davila // 3012520007</t>
  </si>
  <si>
    <t>Camilo Valencia Davila // 3012520008</t>
  </si>
  <si>
    <t>Margrin Hernandez Bolivar // 3117293045</t>
  </si>
  <si>
    <t>Recursos propios,
Multas y contavenciones</t>
  </si>
  <si>
    <t>PRESTACIÓN DE SERVICIOS PROFESIONALES PARA BRINDAR APOYO  PSICOSOCIAL EN LOS DIFERENTES PROGRAMAS QUE ADELANTA LA SECRETARÍA DE PARTICIPACION SOCIAL</t>
  </si>
  <si>
    <t>10 Meses DIEZ Dias</t>
  </si>
  <si>
    <t xml:space="preserve">
CLARA SOFIA ARROYO CARABALLO                     SecretarÍa de Participacion e Inclusion Social
clara.arroyo@itagui.gov.co
Telefono: 373 3161</t>
  </si>
  <si>
    <t>PRESTACIÓN DE SERVICIOS PROFESIONALES PARA EL ACOMPAÑAMIENTO Y SOPORTE DEL DESARROLLO SOCIAL DEL MUNICIPIO DE ITAGUI</t>
  </si>
  <si>
    <t>10 Meses Quince Dias</t>
  </si>
  <si>
    <t xml:space="preserve">
CLARA SOFIA ARROYO CARABALLO                     SecretarÍa de Participacion e Inclusion Social
clara.arroyo@itagui.gov.co
Telefono: 373 3162</t>
  </si>
  <si>
    <t xml:space="preserve">PRESTACIÓN DE SERVICIOS  PARA BRINDAR APOYO EN ACTIVIDADES ADMINISTRATIVAS  EN EL  DESPACHO DE  LA SECRETARIA DE LA FAMILIA </t>
  </si>
  <si>
    <t>11 Meses DIEZ Dias</t>
  </si>
  <si>
    <t xml:space="preserve">Recuersos Propios </t>
  </si>
  <si>
    <t>Recuersos Propios - Sistema General de Participacion</t>
  </si>
  <si>
    <t xml:space="preserve"> Coljuegos - Recursos Propios</t>
  </si>
  <si>
    <t>Recursos Propios - Sistema General de Participacion - Coljuegos - Adres - Fonpet</t>
  </si>
  <si>
    <t>Sistema General de Participacion</t>
  </si>
  <si>
    <t>Sistema General de Participacion -
Recursos Propios</t>
  </si>
  <si>
    <t>Desarrollo de estrategias para garantizar el derecho a la alimentación sana con equidad (proceso competitivo para seleccionar el aliado estrategico que ejecute programas de seguridad alimentaria y nutricional del municipio de itagui en el año 2019)</t>
  </si>
  <si>
    <t xml:space="preserve">Sistema General de Participacion - Recursos Propios </t>
  </si>
  <si>
    <t xml:space="preserve">Sistema General de Participacion </t>
  </si>
  <si>
    <t>14110000
14111500
14111542</t>
  </si>
  <si>
    <t xml:space="preserve">PRESTACIÓN DE SERVICIOS PROFESIONALES PARA BRINDAR ACOMPAÑAMIENTO AL DEPARTAMENTO ADMINISTRATIVO DE PLANEACIÓN, EN LA ELABORACIÓN DEL PLAN DE DESARROLLO “ITAGÜÍ CIUDAD DE OPORTUNIDADES 2020-2023”.  </t>
  </si>
  <si>
    <t xml:space="preserve">PRESTACIÓN DE SERVICIOS PROFESIONALES EN LA COORDINACIÓN PROPIA DEL ACOMPAÑAMIENTO Y SOPORTE AL DEPARTAMENTO ADMINISTRATIVO DE PLANEACIÓN, EN LA ELABORACIÓN DEL PLAN DE DESARROLLO “ITAGÜÍ CIUDAD DE OPORTUNIDADES 2020-2023”.  </t>
  </si>
  <si>
    <t>PRESTACIÓN DE SERVICIOS PROFESIONALES PARA BRINDAR ACOMPAÑAMIENTO AL DEPARTAMENTO ADMINISTRATIVO DE PLANEACIÓN, EN LA ELABORACIÓN DEL PLAN DE DESARROLLO ITAGÜÍ CIUDAD DE OPORTUNIDADES 2020-2023</t>
  </si>
  <si>
    <t>PRESTACIÓN DE SERVICIOS PROFESIONALES PARA BRINDAR ACOMPAÑAMIENTO AL DEPARTAMENTO ADMINISTRATIVO DE PLANEACIÓN, EN LA ELABORACIÓN DEL PLAN DE DESARROLLO “ITAGÜÍ CIUDAD DE OPORTUNIDADES 2020-2023”.</t>
  </si>
  <si>
    <t xml:space="preserve">PRESTACIÓN DE SERVICIOS DE APOYO A LA GESTIÓN PARA BRINDAR SOPORTE AL DEPARTAMENTO ADMINISTRATIVO DE PLANEACIÓN, EN EL PROCESO DE LA ELABORACIÓN DEL PLAN DE DESARROLLO “ITAGÜÍ CIUDAD DE OPORTUNIDADES 2020-2023”.  </t>
  </si>
  <si>
    <t>4  MESES</t>
  </si>
  <si>
    <t>ADQUISICION DE FOTRAFIA AEREA (ORTOFOTO) DEL MUNICIPIO DE ITAGUI</t>
  </si>
  <si>
    <t>PRESTACIÓN DE SERVICIOS PROFESIONALES DE ASESORÍA Y ACOMPAÑAMIENTO PARA LA IMPLEMENTACIÓN DE LA POLÍTICA DE GOBIERNO DIGITAL ACORDE CON LOS LINEAMIENTOS DEL DECRETO 1008 DE 2018 Y LOS PROYECTOS INVESTIGACIÓN, DESARROLLO E INNOVACIÓN  Y EL SOPORTE, MANTENIMIENTO DEL SISGED EN EL MUNICIPIO DE ITAGÜÍ</t>
  </si>
  <si>
    <t>PRESTACIÓN DE SERVICIOS PROFESIONALES PARA SOPORTAR Y AFIANZAR EL DESARROLLO DE APLICACIONES Y SOLUCIONES TECNOLÓGICAS EN LA DIRECCIÓN ADMINISTRATIVA DE LAS TECNOLOGÍAS Y SISTEMAS DE LA INFORMACIÓN Y LAS COMUNICACIONES DEL MUNICIPIO DE ITAGÜÍ.</t>
  </si>
  <si>
    <t>PRESTACIÓN DE SERVICIOS PROFESIONALES DE INGENIERO DE SISTEMAS Y COMPUTACIÓN PARA BRINDAR SOPORTE TÉCNICO EN EL REGISTRO Y GENERACIÓN DE INFORMACIÓN DE LOS APLICATIVOS Y SISTEMAS DE INFORMACIÓN DE LA ADMINISTRACIÓN MUNICIPAL, UTILIZADOS EN LA SECRETARÍA DE HACIENDA</t>
  </si>
  <si>
    <t>PRESTACIÓN DE SERVICIOS PROFESIONALES DE INGENIERO INFORMÁTICO PARA EL SOPORTE Y MANTENIMIENTO ESPECIALIZADO DE LA INFRAESTRUCTURA TECNOLOGICA BASADOS EN LOS PRODUCTOS DE SERVICIOS DE VIRTUALIZACIÓN Y SEGURIDAD PERIMETRAL, QUE SOPORTAN LOS SERVICIOS DE RED DE LA ENTIDAD, VELANDO SIEMPRE POR SU ADECUADO DIMENSIONAMIENTO Y FUNCIONAMIENTO FRENTE A LOS ADELANTOS TECNOLÓGICOS DEL ENTORNO.</t>
  </si>
  <si>
    <t>81111500              
81112200</t>
  </si>
  <si>
    <t xml:space="preserve"> 81111500
  81111600      
  81112200</t>
  </si>
  <si>
    <t xml:space="preserve"> 81111500
 81111600          
 81112200</t>
  </si>
  <si>
    <t>95101805
80131802</t>
  </si>
  <si>
    <t>10171506
10171605
10171800
70161601
72102900
70151904</t>
  </si>
  <si>
    <t>SEBÁSTIAN ZULETA ZEA                Secretario de Medio Ambiente                                 Teléfono: 373 19 60 
sebastian.zuleta@itagui.gov.co</t>
  </si>
  <si>
    <t>70000000
10150000
80111600</t>
  </si>
  <si>
    <t>77131601
77131603
77131601
 77131603</t>
  </si>
  <si>
    <t>77121501
77131601
77121504</t>
  </si>
  <si>
    <t>70151505
77101600
70111602
70151904
10160000</t>
  </si>
  <si>
    <t>77101700
76122306
76122307
76122309
76122311
76122310</t>
  </si>
  <si>
    <t>60104200
60101100
60110000
56120000</t>
  </si>
  <si>
    <t>77101700
83111600</t>
  </si>
  <si>
    <t>49161500         
  49201500         
  53102700</t>
  </si>
  <si>
    <t>43211507
43212100</t>
  </si>
  <si>
    <t xml:space="preserve">Recursos propios </t>
  </si>
  <si>
    <t>Prestacion de servicios</t>
  </si>
  <si>
    <t>801618
821018</t>
  </si>
  <si>
    <t>80111601 
931515
931516 
841115</t>
  </si>
  <si>
    <t>80101505                               
 80101506</t>
  </si>
  <si>
    <t xml:space="preserve"> 85121608                 
93141511</t>
  </si>
  <si>
    <t>56112104               
 56112102                    
 56112107</t>
  </si>
  <si>
    <t xml:space="preserve">85111600              
80101511                          </t>
  </si>
  <si>
    <t xml:space="preserve"> 46181536
46181541                            
 46181503               
  46181505         
   46181507</t>
  </si>
  <si>
    <t>85101500                                  
 85101503</t>
  </si>
  <si>
    <t>42172001
42311505                       
42311502
42311518
42311708
42312313
42172101           
42172103
42181801
42201714
53131609</t>
  </si>
  <si>
    <t xml:space="preserve"> 26121600
 43191600
81111800</t>
  </si>
  <si>
    <t>801100
821019
821016</t>
  </si>
  <si>
    <t>821016
821018
831217
801100</t>
  </si>
  <si>
    <t xml:space="preserve">821016
821018
831217
801100
</t>
  </si>
  <si>
    <t>81111505
81111703</t>
  </si>
  <si>
    <t>93141506                      
93141501</t>
  </si>
  <si>
    <t>83121703                         
86121504</t>
  </si>
  <si>
    <t xml:space="preserve"> 86141500
86101710
86111702                             
 86121504 </t>
  </si>
  <si>
    <t xml:space="preserve"> 86141500
 86101710
86111702                        
  86121504 </t>
  </si>
  <si>
    <t xml:space="preserve">55101509                              
82101504 </t>
  </si>
  <si>
    <t>81112200                                 
81112300</t>
  </si>
  <si>
    <t xml:space="preserve"> 90131500                        
 90101601                                                                                                                                         90151802                         
  86141500                                                  
86101710</t>
  </si>
  <si>
    <t xml:space="preserve"> 90131500               
90101601                                                                                                                                         90151802                          
86141500                           
86101710</t>
  </si>
  <si>
    <t>90101600                      
 93131600</t>
  </si>
  <si>
    <t>86121803
86121804
86121602
86111503
86111504
86101810
86101802
86101802                
 80111600</t>
  </si>
  <si>
    <r>
      <t xml:space="preserve">JAVIER HERNANDEZ HERNANDEZ
</t>
    </r>
    <r>
      <rPr>
        <u val="single"/>
        <sz val="10"/>
        <rFont val="Arial"/>
        <family val="2"/>
      </rPr>
      <t>javier.hernandez@itagui.gov.co
3166921357</t>
    </r>
    <r>
      <rPr>
        <sz val="10"/>
        <rFont val="Arial"/>
        <family val="2"/>
      </rPr>
      <t xml:space="preserve">
</t>
    </r>
  </si>
  <si>
    <t>ARRENDAMIENTO DE UN INMUEBLE QUE CUMPLA LAS FUNCIONES DE OFICINA, PARA LA PRESTACIÓN ADECUADA Y EFICIENTE DE LOS SERVICIOS DE LA INSPECCIÓN URBANA DE POLICÍA Nº 1 PERMANENCIA Y COMISARÍA CENTRO 1 UBICADA EN LA CARRERA 51 Nº 54-28 DEL MUNICIPIO DE ITAGÜÍ</t>
  </si>
  <si>
    <r>
      <t xml:space="preserve">$ </t>
    </r>
    <r>
      <rPr>
        <sz val="10"/>
        <color indexed="8"/>
        <rFont val="Arial"/>
        <family val="2"/>
      </rPr>
      <t>49.294.560</t>
    </r>
  </si>
  <si>
    <t>43191501
43191507
43211504
43222900
25173100
83111603</t>
  </si>
  <si>
    <r>
      <t>PRESTACION DE SERVICIOS PROFESIONALES DE ACOMPAÑAMIENTO ASESORIA Y CAPACITACION A LOS MIEMBROS DE LA POLICIA ADSCRITOS AL COMANDO DEL MUNICIPIO DE ITAGUI EN TEMAS RELACIONADOS CON PREVENCION DEL DELITO Y DE ACTOS DISCIPLINABLES AL INTERIOR DE LA INSTITUCION EN EL MARCO DE MEJORAMIENTO MODERNIZACION Y OPERACION DE LAS INSTITUCIONES DE SEGURIDAD Y JUSTICIA EN EL MUNICIPIO DE ITAGUI</t>
    </r>
    <r>
      <rPr>
        <b/>
        <sz val="10"/>
        <color indexed="8"/>
        <rFont val="Arial"/>
        <family val="2"/>
      </rPr>
      <t xml:space="preserve"> </t>
    </r>
  </si>
  <si>
    <r>
      <t xml:space="preserve">SUMINISTRO E INSTALACIÓN Y PUESTA EN MARCHA DE </t>
    </r>
    <r>
      <rPr>
        <sz val="10"/>
        <color indexed="8"/>
        <rFont val="Arial"/>
        <family val="2"/>
      </rPr>
      <t>CÁMARAS DE SEGURIDAD EN EL CIRCUITO IMPLEMENTADO Y AMPLIACIONES LOCATIVAS DEL CENTRO DE MONITOREO MUNICIPIO DE ITAGÜÍ</t>
    </r>
  </si>
  <si>
    <r>
      <t>CONTRATAR LA ADQUISICION DE BONOS DE SEGURIDAD CANJEABLES POR PRODUCTOS DE LA CANASTA FAMILIAR PARA BRINDAR AYUDA HUMANITARIA DE ATENCION INMEDIATA A PERSONAS QUE SE ENCUENTRAN EN SITUACION DE DESPLAZAMIENTO EN EL MUNICIPIO DE ITAGUI</t>
    </r>
    <r>
      <rPr>
        <b/>
        <sz val="10"/>
        <color indexed="8"/>
        <rFont val="Arial"/>
        <family val="2"/>
      </rPr>
      <t xml:space="preserve">  </t>
    </r>
  </si>
  <si>
    <t>$    84,000,000</t>
  </si>
  <si>
    <t xml:space="preserve">MANTENIMIENTO PREVENTIVO Y CORRECTIVO DEL PARQUE AUTOMOTOR DE LA ADMINISTRACIÓN MUNICIPAL DE ITAGÜÍ Y DE LOS ORGANISMOS DE SEGURIDAD Y JUSTICIA QUE PRESTAN SUS SERVICIO EN ESTA CIUDAD </t>
  </si>
  <si>
    <t>$1,085,000,000</t>
  </si>
  <si>
    <t>$ 465,000,000</t>
  </si>
  <si>
    <t>92121504             
92121503       
90101501</t>
  </si>
  <si>
    <t>52141500           
53103100                    
43211507          
43212110              
43211711          
56112102      
 45111609           
   56101700        
   45121500               
   53102710</t>
  </si>
  <si>
    <t>92101601               
 92101603</t>
  </si>
  <si>
    <t>50111500        
  50131600             
  50131700               
   50131800   
    53131500 
     53131600</t>
  </si>
  <si>
    <t>10 DE FEBRERO 2020</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</si>
</sst>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240A]\ * #,##0_-;\-[$$-240A]\ * #,##0_-;_-[$$-240A]\ * &quot;-&quot;_-;_-@_-"/>
    <numFmt numFmtId="173" formatCode="_(&quot;$&quot;\ * #,##0_);_(&quot;$&quot;\ * \(#,##0\);_(&quot;$&quot;\ * &quot;-&quot;??_);_(@_)"/>
    <numFmt numFmtId="174" formatCode="_-[$$-240A]\ * #,##0_-;\-[$$-240A]\ * #,##0_-;_-[$$-240A]\ * &quot;-&quot;??_-;_-@_-"/>
    <numFmt numFmtId="175" formatCode="_(&quot;$&quot;* #,##0.00_);_(&quot;$&quot;* \(#,##0.00\);_(&quot;$&quot;* &quot;-&quot;??_);_(@_)"/>
    <numFmt numFmtId="176" formatCode="_(&quot;$&quot;\ * #,##0.00_);_(&quot;$&quot;\ * \(#,##0.00\);_(&quot;$&quot;\ * &quot;-&quot;??_);_(@_)"/>
    <numFmt numFmtId="177" formatCode="_-&quot;$&quot;* #,##0_-;\-&quot;$&quot;* #,##0_-;_-&quot;$&quot;* &quot;-&quot;??_-;_-@_-"/>
    <numFmt numFmtId="178" formatCode="[$$-240A]\ #,##0"/>
    <numFmt numFmtId="179" formatCode="_(* #,##0_);_(* \(#,##0\);_(* &quot;-&quot;??_);_(@_)"/>
    <numFmt numFmtId="180" formatCode="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_(&quot;$&quot;\ * #,##0_);_(&quot;$&quot;\ * \(#,##0\);_(&quot;$&quot;\ * &quot;-&quot;_);_(@_)"/>
    <numFmt numFmtId="186" formatCode="_(* #,##0.00_);_(* \(#,##0.00\);_(* &quot;-&quot;??_);_(@_)"/>
    <numFmt numFmtId="187" formatCode="[$-C0A]dddd\,\ d&quot; de &quot;mmmm&quot; de &quot;yyyy"/>
  </numFmts>
  <fonts count="76">
    <font>
      <sz val="11"/>
      <color theme="1"/>
      <name val="Calibri"/>
      <family val="2"/>
    </font>
    <font>
      <sz val="11"/>
      <color indexed="8"/>
      <name val="Calibri"/>
      <family val="2"/>
    </font>
    <font>
      <b/>
      <sz val="11"/>
      <color indexed="8"/>
      <name val="Calibri"/>
      <family val="2"/>
    </font>
    <font>
      <sz val="11"/>
      <color indexed="10"/>
      <name val="Calibri"/>
      <family val="2"/>
    </font>
    <font>
      <sz val="11"/>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Verdana"/>
      <family val="2"/>
    </font>
    <font>
      <sz val="10"/>
      <color indexed="8"/>
      <name val="Calibri"/>
      <family val="2"/>
    </font>
    <font>
      <b/>
      <sz val="10"/>
      <color indexed="8"/>
      <name val="Calibri"/>
      <family val="2"/>
    </font>
    <font>
      <sz val="10"/>
      <name val="Arial"/>
      <family val="2"/>
    </font>
    <font>
      <sz val="10"/>
      <color indexed="8"/>
      <name val="Arial"/>
      <family val="2"/>
    </font>
    <font>
      <b/>
      <sz val="10"/>
      <name val="Arial"/>
      <family val="2"/>
    </font>
    <font>
      <i/>
      <sz val="10"/>
      <name val="Arial"/>
      <family val="2"/>
    </font>
    <font>
      <u val="single"/>
      <sz val="10"/>
      <name val="Arial"/>
      <family val="2"/>
    </font>
    <font>
      <b/>
      <sz val="15"/>
      <color indexed="54"/>
      <name val="Calibri"/>
      <family val="2"/>
    </font>
    <font>
      <b/>
      <sz val="11"/>
      <color indexed="54"/>
      <name val="Calibri"/>
      <family val="2"/>
    </font>
    <font>
      <u val="single"/>
      <sz val="11"/>
      <color indexed="30"/>
      <name val="Calibri"/>
      <family val="2"/>
    </font>
    <font>
      <sz val="18"/>
      <color indexed="54"/>
      <name val="Calibri Light"/>
      <family val="2"/>
    </font>
    <font>
      <b/>
      <sz val="13"/>
      <color indexed="54"/>
      <name val="Calibri"/>
      <family val="2"/>
    </font>
    <font>
      <sz val="10"/>
      <name val="Calibri"/>
      <family val="2"/>
    </font>
    <font>
      <u val="single"/>
      <sz val="10"/>
      <color indexed="30"/>
      <name val="Calibri"/>
      <family val="2"/>
    </font>
    <font>
      <b/>
      <sz val="10"/>
      <color indexed="10"/>
      <name val="Calibri"/>
      <family val="2"/>
    </font>
    <font>
      <sz val="10"/>
      <color indexed="10"/>
      <name val="Calibri"/>
      <family val="2"/>
    </font>
    <font>
      <sz val="10"/>
      <color indexed="8"/>
      <name val="Calibri Light"/>
      <family val="2"/>
    </font>
    <font>
      <b/>
      <sz val="10"/>
      <color indexed="9"/>
      <name val="Calibri Light"/>
      <family val="2"/>
    </font>
    <font>
      <sz val="10"/>
      <name val="Calibri Light"/>
      <family val="2"/>
    </font>
    <font>
      <i/>
      <sz val="11"/>
      <color indexed="10"/>
      <name val="Arial"/>
      <family val="2"/>
    </font>
    <font>
      <sz val="10"/>
      <color indexed="10"/>
      <name val="Calibri Light"/>
      <family val="2"/>
    </font>
    <font>
      <sz val="11"/>
      <name val="Calibri"/>
      <family val="2"/>
    </font>
    <font>
      <b/>
      <sz val="36"/>
      <name val="Calibri"/>
      <family val="2"/>
    </font>
    <font>
      <sz val="10"/>
      <color indexed="9"/>
      <name val="Arial"/>
      <family val="2"/>
    </font>
    <font>
      <u val="single"/>
      <sz val="11"/>
      <color indexed="25"/>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u val="single"/>
      <sz val="10"/>
      <color theme="10"/>
      <name val="Calibri"/>
      <family val="2"/>
    </font>
    <font>
      <b/>
      <sz val="10"/>
      <color theme="1"/>
      <name val="Calibri"/>
      <family val="2"/>
    </font>
    <font>
      <b/>
      <sz val="10"/>
      <color rgb="FFFF0000"/>
      <name val="Calibri"/>
      <family val="2"/>
    </font>
    <font>
      <sz val="10"/>
      <color rgb="FFFF0000"/>
      <name val="Calibri"/>
      <family val="2"/>
    </font>
    <font>
      <sz val="10"/>
      <color theme="1"/>
      <name val="Calibri Light"/>
      <family val="2"/>
    </font>
    <font>
      <b/>
      <sz val="10"/>
      <color theme="0"/>
      <name val="Calibri Light"/>
      <family val="2"/>
    </font>
    <font>
      <b/>
      <sz val="11"/>
      <color rgb="FF000000"/>
      <name val="Calibri"/>
      <family val="2"/>
    </font>
    <font>
      <i/>
      <sz val="11"/>
      <color rgb="FFFF0000"/>
      <name val="Arial"/>
      <family val="2"/>
    </font>
    <font>
      <sz val="10"/>
      <color rgb="FFFF0000"/>
      <name val="Calibri Light"/>
      <family val="2"/>
    </font>
    <font>
      <sz val="10"/>
      <color theme="1"/>
      <name val="Arial"/>
      <family val="2"/>
    </font>
    <font>
      <sz val="10"/>
      <color rgb="FFFFFFFF"/>
      <name val="Arial"/>
      <family val="2"/>
    </font>
    <font>
      <sz val="10"/>
      <color rgb="FF000000"/>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4F81BD"/>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5"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5"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46" fillId="34"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47" fillId="35" borderId="1" applyNumberFormat="0" applyAlignment="0" applyProtection="0"/>
    <xf numFmtId="0" fontId="7" fillId="36" borderId="2" applyNumberFormat="0" applyAlignment="0" applyProtection="0"/>
    <xf numFmtId="0" fontId="7" fillId="36" borderId="2" applyNumberFormat="0" applyAlignment="0" applyProtection="0"/>
    <xf numFmtId="0" fontId="48" fillId="37" borderId="3" applyNumberFormat="0" applyAlignment="0" applyProtection="0"/>
    <xf numFmtId="0" fontId="8" fillId="38" borderId="4" applyNumberFormat="0" applyAlignment="0" applyProtection="0"/>
    <xf numFmtId="0" fontId="8" fillId="38" borderId="4" applyNumberFormat="0" applyAlignment="0" applyProtection="0"/>
    <xf numFmtId="0" fontId="49"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50" fillId="0" borderId="7" applyNumberFormat="0" applyFill="0" applyAlignment="0" applyProtection="0"/>
    <xf numFmtId="0" fontId="5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4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4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45" fillId="4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5" fillId="46"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2" fillId="49" borderId="1" applyNumberFormat="0" applyAlignment="0" applyProtection="0"/>
    <xf numFmtId="0" fontId="4" fillId="13" borderId="2" applyNumberFormat="0" applyAlignment="0" applyProtection="0"/>
    <xf numFmtId="0" fontId="4" fillId="13" borderId="2" applyNumberFormat="0" applyAlignment="0" applyProtection="0"/>
    <xf numFmtId="0" fontId="4" fillId="13" borderId="2" applyNumberFormat="0" applyAlignment="0" applyProtection="0"/>
    <xf numFmtId="0" fontId="4" fillId="13" borderId="2" applyNumberFormat="0" applyAlignment="0" applyProtection="0"/>
    <xf numFmtId="0" fontId="4" fillId="13" borderId="2" applyNumberFormat="0" applyAlignment="0" applyProtection="0"/>
    <xf numFmtId="0" fontId="5" fillId="40"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5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0" fontId="56" fillId="51"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 fillId="0" borderId="0">
      <alignment/>
      <protection/>
    </xf>
    <xf numFmtId="0" fontId="1" fillId="0" borderId="0">
      <alignment/>
      <protection/>
    </xf>
    <xf numFmtId="0" fontId="18" fillId="0" borderId="0">
      <alignment/>
      <protection/>
    </xf>
    <xf numFmtId="0" fontId="0" fillId="53" borderId="8" applyNumberFormat="0" applyFon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9" fontId="0" fillId="0" borderId="0" applyFont="0" applyFill="0" applyBorder="0" applyAlignment="0" applyProtection="0"/>
    <xf numFmtId="0" fontId="57" fillId="35" borderId="10" applyNumberFormat="0" applyAlignment="0" applyProtection="0"/>
    <xf numFmtId="0" fontId="13" fillId="36" borderId="11" applyNumberFormat="0" applyAlignment="0" applyProtection="0"/>
    <xf numFmtId="0" fontId="13" fillId="36" borderId="11" applyNumberFormat="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0" fillId="0" borderId="0" applyNumberFormat="0" applyFill="0" applyBorder="0" applyAlignment="0" applyProtection="0"/>
    <xf numFmtId="0" fontId="16" fillId="0" borderId="12" applyNumberFormat="0" applyFill="0" applyAlignment="0" applyProtection="0"/>
    <xf numFmtId="0" fontId="16" fillId="0" borderId="12" applyNumberFormat="0" applyFill="0" applyAlignment="0" applyProtection="0"/>
    <xf numFmtId="0" fontId="61" fillId="0" borderId="13"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51" fillId="0" borderId="15"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2"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cellStyleXfs>
  <cellXfs count="155">
    <xf numFmtId="0" fontId="0" fillId="0" borderId="0" xfId="0" applyFont="1" applyAlignment="1">
      <alignment/>
    </xf>
    <xf numFmtId="173" fontId="31" fillId="55" borderId="0" xfId="229" applyNumberFormat="1" applyFont="1" applyFill="1" applyBorder="1" applyAlignment="1">
      <alignment horizontal="center" vertical="center" wrapText="1"/>
    </xf>
    <xf numFmtId="0" fontId="63" fillId="0" borderId="0" xfId="0" applyFont="1" applyAlignment="1">
      <alignment wrapText="1"/>
    </xf>
    <xf numFmtId="0" fontId="63" fillId="0" borderId="0" xfId="0" applyFont="1" applyAlignment="1">
      <alignment horizontal="center" vertical="center" wrapText="1"/>
    </xf>
    <xf numFmtId="0" fontId="63" fillId="0" borderId="0" xfId="0" applyFont="1" applyAlignment="1">
      <alignment/>
    </xf>
    <xf numFmtId="0" fontId="63" fillId="0" borderId="19" xfId="0" applyFont="1" applyBorder="1" applyAlignment="1">
      <alignment wrapText="1"/>
    </xf>
    <xf numFmtId="0" fontId="63" fillId="0" borderId="20" xfId="0" applyFont="1" applyBorder="1" applyAlignment="1">
      <alignment wrapText="1"/>
    </xf>
    <xf numFmtId="0" fontId="63" fillId="0" borderId="20" xfId="0" applyFont="1" applyBorder="1" applyAlignment="1" quotePrefix="1">
      <alignment wrapText="1"/>
    </xf>
    <xf numFmtId="0" fontId="64" fillId="0" borderId="20" xfId="146" applyFont="1" applyBorder="1" applyAlignment="1" quotePrefix="1">
      <alignment wrapText="1"/>
    </xf>
    <xf numFmtId="0" fontId="63" fillId="0" borderId="20" xfId="0" applyFont="1" applyBorder="1" applyAlignment="1">
      <alignment vertical="center" wrapText="1"/>
    </xf>
    <xf numFmtId="0" fontId="63" fillId="0" borderId="0" xfId="0" applyFont="1" applyFill="1" applyAlignment="1">
      <alignment wrapText="1"/>
    </xf>
    <xf numFmtId="0" fontId="64" fillId="0" borderId="20" xfId="146" applyFont="1" applyBorder="1" applyAlignment="1">
      <alignment wrapText="1"/>
    </xf>
    <xf numFmtId="172" fontId="65" fillId="0" borderId="20" xfId="0" applyNumberFormat="1" applyFont="1" applyBorder="1" applyAlignment="1">
      <alignment wrapText="1"/>
    </xf>
    <xf numFmtId="173" fontId="66" fillId="0" borderId="20" xfId="0" applyNumberFormat="1" applyFont="1" applyBorder="1" applyAlignment="1">
      <alignment wrapText="1"/>
    </xf>
    <xf numFmtId="173" fontId="65" fillId="0" borderId="20" xfId="0" applyNumberFormat="1" applyFont="1" applyBorder="1" applyAlignment="1">
      <alignment wrapText="1"/>
    </xf>
    <xf numFmtId="14" fontId="67" fillId="0" borderId="21" xfId="0" applyNumberFormat="1" applyFont="1" applyBorder="1" applyAlignment="1">
      <alignment horizontal="right" wrapText="1"/>
    </xf>
    <xf numFmtId="0" fontId="63" fillId="0" borderId="0" xfId="0" applyFont="1" applyAlignment="1">
      <alignment horizontal="center" wrapText="1"/>
    </xf>
    <xf numFmtId="0" fontId="63" fillId="0" borderId="0" xfId="0" applyFont="1" applyFill="1" applyAlignment="1">
      <alignment horizontal="center" wrapText="1"/>
    </xf>
    <xf numFmtId="0" fontId="0" fillId="0" borderId="0" xfId="0" applyAlignment="1">
      <alignment horizontal="center"/>
    </xf>
    <xf numFmtId="0" fontId="0" fillId="0" borderId="0" xfId="0" applyAlignment="1">
      <alignment horizontal="center" vertical="center"/>
    </xf>
    <xf numFmtId="0" fontId="65" fillId="0" borderId="0" xfId="0" applyFont="1" applyAlignment="1">
      <alignment horizontal="center" vertical="center"/>
    </xf>
    <xf numFmtId="0" fontId="63" fillId="0" borderId="22"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0" xfId="0" applyFont="1" applyFill="1" applyAlignment="1">
      <alignment horizontal="center" vertical="center" wrapText="1"/>
    </xf>
    <xf numFmtId="0" fontId="68" fillId="0" borderId="0" xfId="0" applyFont="1" applyAlignment="1">
      <alignment wrapText="1"/>
    </xf>
    <xf numFmtId="0" fontId="69" fillId="39" borderId="22" xfId="121" applyFont="1" applyBorder="1" applyAlignment="1">
      <alignment horizontal="center" vertical="center" wrapText="1"/>
    </xf>
    <xf numFmtId="0" fontId="69" fillId="39" borderId="24" xfId="121" applyFont="1" applyBorder="1" applyAlignment="1">
      <alignment horizontal="center" vertical="center" wrapText="1"/>
    </xf>
    <xf numFmtId="0" fontId="69" fillId="39" borderId="19" xfId="121" applyFont="1" applyBorder="1" applyAlignment="1">
      <alignment horizontal="center" vertical="center" wrapText="1"/>
    </xf>
    <xf numFmtId="0" fontId="68" fillId="0" borderId="0" xfId="0" applyFont="1" applyAlignment="1">
      <alignment/>
    </xf>
    <xf numFmtId="0" fontId="37" fillId="0" borderId="0" xfId="0" applyFont="1" applyFill="1" applyAlignment="1">
      <alignment wrapText="1"/>
    </xf>
    <xf numFmtId="0" fontId="37" fillId="0" borderId="0" xfId="0" applyFont="1" applyFill="1" applyAlignment="1">
      <alignment/>
    </xf>
    <xf numFmtId="0" fontId="70" fillId="0" borderId="0" xfId="0" applyFont="1" applyAlignment="1">
      <alignment vertical="center" wrapText="1"/>
    </xf>
    <xf numFmtId="0" fontId="0" fillId="0" borderId="0" xfId="0" applyAlignment="1">
      <alignment vertical="center"/>
    </xf>
    <xf numFmtId="0" fontId="71" fillId="0" borderId="0" xfId="0" applyFont="1" applyAlignment="1">
      <alignment horizontal="justify" vertical="center"/>
    </xf>
    <xf numFmtId="0" fontId="72" fillId="0" borderId="0" xfId="0" applyFont="1" applyFill="1" applyAlignment="1">
      <alignment/>
    </xf>
    <xf numFmtId="0" fontId="72" fillId="0" borderId="0" xfId="0" applyFont="1" applyAlignment="1">
      <alignment/>
    </xf>
    <xf numFmtId="0" fontId="72" fillId="0" borderId="0" xfId="0" applyFont="1" applyFill="1" applyAlignment="1">
      <alignment/>
    </xf>
    <xf numFmtId="0" fontId="58" fillId="0" borderId="0" xfId="0" applyFont="1" applyAlignment="1">
      <alignment/>
    </xf>
    <xf numFmtId="0" fontId="58" fillId="0" borderId="0" xfId="0" applyFont="1" applyAlignment="1">
      <alignment horizontal="center"/>
    </xf>
    <xf numFmtId="0" fontId="58" fillId="0" borderId="0" xfId="0" applyFont="1" applyAlignment="1">
      <alignment horizontal="center" vertical="center"/>
    </xf>
    <xf numFmtId="14" fontId="21" fillId="55" borderId="25" xfId="0" applyNumberFormat="1" applyFont="1" applyFill="1" applyBorder="1" applyAlignment="1">
      <alignment horizontal="center" vertical="center" wrapText="1"/>
    </xf>
    <xf numFmtId="0" fontId="21" fillId="55" borderId="25" xfId="0" applyFont="1" applyFill="1" applyBorder="1" applyAlignment="1">
      <alignment horizontal="center" vertical="center" wrapText="1"/>
    </xf>
    <xf numFmtId="0" fontId="73" fillId="0" borderId="25" xfId="0" applyFont="1" applyFill="1" applyBorder="1" applyAlignment="1">
      <alignment horizontal="center" vertical="center" wrapText="1"/>
    </xf>
    <xf numFmtId="0" fontId="21" fillId="0" borderId="25" xfId="121" applyFont="1" applyFill="1" applyBorder="1" applyAlignment="1">
      <alignment horizontal="center" vertical="center" wrapText="1"/>
    </xf>
    <xf numFmtId="173" fontId="21" fillId="0" borderId="25" xfId="233" applyNumberFormat="1"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5" xfId="0" applyFont="1" applyFill="1" applyBorder="1" applyAlignment="1">
      <alignment horizontal="justify" vertical="center" wrapText="1"/>
    </xf>
    <xf numFmtId="0" fontId="21" fillId="0" borderId="25" xfId="0" applyFont="1" applyFill="1" applyBorder="1" applyAlignment="1">
      <alignment horizontal="justify" vertical="center"/>
    </xf>
    <xf numFmtId="0" fontId="73" fillId="0" borderId="25" xfId="0" applyFont="1" applyFill="1" applyBorder="1" applyAlignment="1">
      <alignment horizontal="justify" vertical="center" wrapText="1"/>
    </xf>
    <xf numFmtId="0" fontId="21" fillId="0" borderId="25" xfId="0" applyFont="1" applyFill="1" applyBorder="1" applyAlignment="1">
      <alignment horizontal="center" vertical="center"/>
    </xf>
    <xf numFmtId="0" fontId="73" fillId="0" borderId="25" xfId="0" applyFont="1" applyBorder="1" applyAlignment="1">
      <alignment horizontal="center" vertical="center" wrapText="1"/>
    </xf>
    <xf numFmtId="172" fontId="21" fillId="0" borderId="25" xfId="0" applyNumberFormat="1" applyFont="1" applyFill="1" applyBorder="1" applyAlignment="1">
      <alignment horizontal="right" vertical="center" wrapText="1"/>
    </xf>
    <xf numFmtId="172" fontId="21" fillId="0" borderId="25" xfId="0" applyNumberFormat="1" applyFont="1" applyFill="1" applyBorder="1" applyAlignment="1">
      <alignment horizontal="right" vertical="center"/>
    </xf>
    <xf numFmtId="0" fontId="21" fillId="55" borderId="25" xfId="0" applyFont="1" applyFill="1" applyBorder="1" applyAlignment="1">
      <alignment horizontal="center" vertical="center"/>
    </xf>
    <xf numFmtId="49" fontId="21" fillId="55" borderId="25" xfId="0" applyNumberFormat="1" applyFont="1" applyFill="1" applyBorder="1" applyAlignment="1">
      <alignment horizontal="center" vertical="center" wrapText="1"/>
    </xf>
    <xf numFmtId="172" fontId="21" fillId="55" borderId="25" xfId="0" applyNumberFormat="1" applyFont="1" applyFill="1" applyBorder="1" applyAlignment="1">
      <alignment horizontal="right" vertical="center"/>
    </xf>
    <xf numFmtId="0" fontId="40" fillId="0" borderId="0" xfId="0" applyFont="1" applyFill="1" applyAlignment="1">
      <alignment horizontal="center" vertical="center"/>
    </xf>
    <xf numFmtId="0" fontId="41" fillId="0" borderId="0" xfId="0" applyFont="1" applyFill="1" applyAlignment="1">
      <alignment horizontal="center" vertical="center"/>
    </xf>
    <xf numFmtId="0" fontId="40" fillId="0" borderId="0" xfId="0" applyFont="1" applyAlignment="1">
      <alignment/>
    </xf>
    <xf numFmtId="0" fontId="40" fillId="0" borderId="0" xfId="0" applyFont="1" applyAlignment="1">
      <alignment horizontal="center"/>
    </xf>
    <xf numFmtId="0" fontId="40" fillId="0" borderId="0" xfId="0" applyFont="1" applyAlignment="1">
      <alignment horizontal="center" vertical="center"/>
    </xf>
    <xf numFmtId="0" fontId="0" fillId="0" borderId="25" xfId="0" applyFill="1" applyBorder="1" applyAlignment="1">
      <alignment horizontal="center" vertical="center" wrapText="1"/>
    </xf>
    <xf numFmtId="14" fontId="21" fillId="0" borderId="25" xfId="0" applyNumberFormat="1"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5" xfId="0" applyFont="1" applyFill="1" applyBorder="1" applyAlignment="1">
      <alignment vertical="center" wrapText="1"/>
    </xf>
    <xf numFmtId="0" fontId="73" fillId="0" borderId="25" xfId="0" applyFont="1" applyBorder="1" applyAlignment="1">
      <alignment horizontal="justify" vertical="center" wrapText="1"/>
    </xf>
    <xf numFmtId="0" fontId="40" fillId="0" borderId="0" xfId="0" applyFont="1" applyFill="1" applyAlignment="1">
      <alignment/>
    </xf>
    <xf numFmtId="0" fontId="40" fillId="0" borderId="0" xfId="0" applyFont="1" applyFill="1" applyAlignment="1">
      <alignment horizontal="center"/>
    </xf>
    <xf numFmtId="0" fontId="74" fillId="56" borderId="25" xfId="0" applyFont="1" applyFill="1" applyBorder="1" applyAlignment="1">
      <alignment vertical="center" wrapText="1"/>
    </xf>
    <xf numFmtId="0" fontId="21" fillId="0" borderId="25" xfId="0" applyFont="1" applyFill="1" applyBorder="1" applyAlignment="1">
      <alignment vertical="center" wrapText="1"/>
    </xf>
    <xf numFmtId="0" fontId="40" fillId="0" borderId="25" xfId="0" applyFont="1" applyFill="1" applyBorder="1" applyAlignment="1">
      <alignment wrapText="1"/>
    </xf>
    <xf numFmtId="0" fontId="21" fillId="0" borderId="25" xfId="0" applyFont="1" applyBorder="1" applyAlignment="1">
      <alignment horizontal="left" vertical="center" wrapText="1"/>
    </xf>
    <xf numFmtId="0" fontId="21" fillId="55" borderId="25" xfId="0" applyFont="1" applyFill="1" applyBorder="1" applyAlignment="1">
      <alignment horizontal="center" wrapText="1"/>
    </xf>
    <xf numFmtId="0" fontId="21" fillId="0" borderId="25" xfId="0" applyFont="1" applyFill="1" applyBorder="1" applyAlignment="1">
      <alignment horizontal="center" wrapText="1"/>
    </xf>
    <xf numFmtId="0" fontId="21" fillId="0" borderId="25" xfId="0" applyFont="1" applyFill="1" applyBorder="1" applyAlignment="1">
      <alignment horizontal="left" vertical="center" wrapText="1"/>
    </xf>
    <xf numFmtId="0" fontId="21" fillId="55" borderId="25" xfId="0" applyFont="1" applyFill="1" applyBorder="1" applyAlignment="1">
      <alignment horizontal="center" vertical="top" wrapText="1"/>
    </xf>
    <xf numFmtId="0" fontId="21" fillId="0" borderId="25" xfId="0" applyFont="1" applyFill="1" applyBorder="1" applyAlignment="1">
      <alignment horizontal="center" vertical="top" wrapText="1"/>
    </xf>
    <xf numFmtId="16" fontId="21" fillId="0" borderId="25" xfId="0" applyNumberFormat="1" applyFont="1" applyFill="1" applyBorder="1" applyAlignment="1">
      <alignment horizontal="center" vertical="center" wrapText="1"/>
    </xf>
    <xf numFmtId="0" fontId="21" fillId="0" borderId="25" xfId="0" applyFont="1" applyFill="1" applyBorder="1" applyAlignment="1">
      <alignment vertical="center"/>
    </xf>
    <xf numFmtId="0" fontId="21" fillId="0" borderId="25" xfId="0" applyFont="1" applyFill="1" applyBorder="1" applyAlignment="1">
      <alignment horizontal="left" vertical="top" wrapText="1"/>
    </xf>
    <xf numFmtId="16" fontId="21" fillId="0" borderId="25" xfId="0" applyNumberFormat="1" applyFont="1" applyFill="1" applyBorder="1" applyAlignment="1">
      <alignment horizontal="left" vertical="top" wrapText="1"/>
    </xf>
    <xf numFmtId="0" fontId="21" fillId="0" borderId="25" xfId="0" applyFont="1" applyFill="1" applyBorder="1" applyAlignment="1">
      <alignment horizontal="left" vertical="top"/>
    </xf>
    <xf numFmtId="0" fontId="21" fillId="0" borderId="25" xfId="241" applyFont="1" applyBorder="1" applyAlignment="1" applyProtection="1">
      <alignment horizontal="left" vertical="center" wrapText="1"/>
      <protection hidden="1"/>
    </xf>
    <xf numFmtId="0" fontId="21" fillId="0" borderId="25" xfId="0" applyFont="1" applyBorder="1" applyAlignment="1">
      <alignment horizontal="center" vertical="center"/>
    </xf>
    <xf numFmtId="0" fontId="21" fillId="55" borderId="25" xfId="121" applyFont="1" applyFill="1" applyBorder="1" applyAlignment="1">
      <alignment horizontal="center" vertical="center" wrapText="1"/>
    </xf>
    <xf numFmtId="180" fontId="21" fillId="0" borderId="25" xfId="121" applyNumberFormat="1" applyFont="1" applyFill="1" applyBorder="1" applyAlignment="1">
      <alignment horizontal="center" vertical="center" wrapText="1"/>
    </xf>
    <xf numFmtId="180" fontId="21" fillId="55" borderId="25" xfId="121" applyNumberFormat="1" applyFont="1" applyFill="1" applyBorder="1" applyAlignment="1">
      <alignment horizontal="center" vertical="center" wrapText="1"/>
    </xf>
    <xf numFmtId="0" fontId="21" fillId="55" borderId="25" xfId="0" applyFont="1" applyFill="1" applyBorder="1" applyAlignment="1">
      <alignment horizontal="left" vertical="center" wrapText="1"/>
    </xf>
    <xf numFmtId="0" fontId="21" fillId="55" borderId="25" xfId="0" applyFont="1" applyFill="1" applyBorder="1" applyAlignment="1">
      <alignment horizontal="justify" vertical="center" wrapText="1"/>
    </xf>
    <xf numFmtId="12" fontId="21" fillId="55" borderId="25" xfId="0" applyNumberFormat="1" applyFont="1" applyFill="1" applyBorder="1" applyAlignment="1">
      <alignment horizontal="center" vertical="center" wrapText="1"/>
    </xf>
    <xf numFmtId="0" fontId="21" fillId="0" borderId="25" xfId="0" applyFont="1" applyBorder="1" applyAlignment="1">
      <alignment horizontal="center" vertical="center" wrapText="1"/>
    </xf>
    <xf numFmtId="0" fontId="24" fillId="0" borderId="25" xfId="0" applyFont="1" applyBorder="1" applyAlignment="1">
      <alignment vertical="center" wrapText="1"/>
    </xf>
    <xf numFmtId="0" fontId="24" fillId="0" borderId="25" xfId="0" applyFont="1" applyFill="1" applyBorder="1" applyAlignment="1">
      <alignment vertical="center" wrapText="1"/>
    </xf>
    <xf numFmtId="49" fontId="21" fillId="0" borderId="25" xfId="0" applyNumberFormat="1" applyFont="1" applyFill="1" applyBorder="1" applyAlignment="1">
      <alignment horizontal="center" vertical="center" wrapText="1"/>
    </xf>
    <xf numFmtId="17" fontId="21" fillId="0" borderId="25" xfId="0" applyNumberFormat="1" applyFont="1" applyFill="1" applyBorder="1" applyAlignment="1">
      <alignment horizontal="center" vertical="center" wrapText="1"/>
    </xf>
    <xf numFmtId="17" fontId="21" fillId="55" borderId="25" xfId="0" applyNumberFormat="1" applyFont="1" applyFill="1" applyBorder="1" applyAlignment="1">
      <alignment horizontal="center" vertical="center" wrapText="1"/>
    </xf>
    <xf numFmtId="14" fontId="21" fillId="0" borderId="25" xfId="0" applyNumberFormat="1" applyFont="1" applyBorder="1" applyAlignment="1">
      <alignment horizontal="center" vertical="center" wrapText="1"/>
    </xf>
    <xf numFmtId="1" fontId="21" fillId="0" borderId="25" xfId="0" applyNumberFormat="1" applyFont="1" applyBorder="1" applyAlignment="1">
      <alignment horizontal="center" vertical="center" wrapText="1"/>
    </xf>
    <xf numFmtId="0" fontId="21" fillId="0" borderId="25" xfId="0" applyFont="1" applyBorder="1" applyAlignment="1">
      <alignment vertical="center" wrapText="1"/>
    </xf>
    <xf numFmtId="0" fontId="21" fillId="0" borderId="25" xfId="0" applyFont="1" applyBorder="1" applyAlignment="1">
      <alignment horizontal="justify" vertical="center" wrapText="1"/>
    </xf>
    <xf numFmtId="0" fontId="21" fillId="0" borderId="25" xfId="0" applyFont="1" applyBorder="1" applyAlignment="1">
      <alignment horizontal="left" vertical="top" wrapText="1"/>
    </xf>
    <xf numFmtId="0" fontId="21" fillId="0" borderId="25" xfId="0" applyFont="1" applyBorder="1" applyAlignment="1">
      <alignment wrapText="1"/>
    </xf>
    <xf numFmtId="0" fontId="21" fillId="55" borderId="25" xfId="0" applyFont="1" applyFill="1" applyBorder="1" applyAlignment="1">
      <alignment horizontal="justify" vertical="center"/>
    </xf>
    <xf numFmtId="0" fontId="21" fillId="0" borderId="25" xfId="0" applyFont="1" applyBorder="1" applyAlignment="1">
      <alignment horizontal="center" wrapText="1"/>
    </xf>
    <xf numFmtId="0" fontId="21" fillId="0" borderId="25" xfId="0" applyFont="1" applyFill="1" applyBorder="1" applyAlignment="1">
      <alignment vertical="top" wrapText="1"/>
    </xf>
    <xf numFmtId="0" fontId="21" fillId="55" borderId="25" xfId="0" applyFont="1" applyFill="1" applyBorder="1" applyAlignment="1">
      <alignment vertical="top" wrapText="1"/>
    </xf>
    <xf numFmtId="17" fontId="21" fillId="0" borderId="25" xfId="0" applyNumberFormat="1" applyFont="1" applyBorder="1" applyAlignment="1">
      <alignment horizontal="center" vertical="center" wrapText="1"/>
    </xf>
    <xf numFmtId="0" fontId="21" fillId="55" borderId="25" xfId="0" applyFont="1" applyFill="1" applyBorder="1" applyAlignment="1">
      <alignment horizontal="justify" vertical="top" wrapText="1"/>
    </xf>
    <xf numFmtId="0" fontId="21" fillId="0" borderId="25" xfId="0" applyFont="1" applyBorder="1" applyAlignment="1">
      <alignment horizontal="justify" vertical="center"/>
    </xf>
    <xf numFmtId="1" fontId="21" fillId="0" borderId="25" xfId="0" applyNumberFormat="1" applyFont="1" applyFill="1" applyBorder="1" applyAlignment="1">
      <alignment horizontal="center" vertical="center" wrapText="1"/>
    </xf>
    <xf numFmtId="0" fontId="63" fillId="0" borderId="26" xfId="0" applyFont="1" applyFill="1" applyBorder="1" applyAlignment="1">
      <alignment horizontal="center" vertical="center" wrapText="1"/>
    </xf>
    <xf numFmtId="0" fontId="63" fillId="0" borderId="27" xfId="0" applyFont="1" applyFill="1" applyBorder="1" applyAlignment="1">
      <alignment horizontal="center" vertical="center" wrapText="1"/>
    </xf>
    <xf numFmtId="0" fontId="63" fillId="0" borderId="28" xfId="0" applyFont="1" applyFill="1" applyBorder="1" applyAlignment="1">
      <alignment horizontal="center" vertical="center" wrapText="1"/>
    </xf>
    <xf numFmtId="0" fontId="63" fillId="0" borderId="29"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30" xfId="0" applyFont="1" applyFill="1" applyBorder="1" applyAlignment="1">
      <alignment horizontal="center" vertical="center" wrapText="1"/>
    </xf>
    <xf numFmtId="0" fontId="63" fillId="0" borderId="31" xfId="0" applyFont="1" applyFill="1" applyBorder="1" applyAlignment="1">
      <alignment horizontal="center" vertical="center" wrapText="1"/>
    </xf>
    <xf numFmtId="0" fontId="63" fillId="0" borderId="32" xfId="0" applyFont="1" applyFill="1" applyBorder="1" applyAlignment="1">
      <alignment horizontal="center" vertical="center" wrapText="1"/>
    </xf>
    <xf numFmtId="0" fontId="63" fillId="0" borderId="33" xfId="0" applyFont="1" applyFill="1" applyBorder="1" applyAlignment="1">
      <alignment horizontal="center" vertical="center" wrapText="1"/>
    </xf>
    <xf numFmtId="172" fontId="21" fillId="0" borderId="25" xfId="233" applyNumberFormat="1" applyFont="1" applyFill="1" applyBorder="1" applyAlignment="1">
      <alignment horizontal="right" vertical="center" wrapText="1"/>
    </xf>
    <xf numFmtId="172" fontId="21" fillId="55" borderId="25" xfId="231" applyNumberFormat="1" applyFont="1" applyFill="1" applyBorder="1" applyAlignment="1">
      <alignment horizontal="right" vertical="center" wrapText="1"/>
    </xf>
    <xf numFmtId="172" fontId="21" fillId="0" borderId="25" xfId="231" applyNumberFormat="1" applyFont="1" applyFill="1" applyBorder="1" applyAlignment="1">
      <alignment horizontal="right" vertical="center" wrapText="1"/>
    </xf>
    <xf numFmtId="172" fontId="21" fillId="0" borderId="25" xfId="0" applyNumberFormat="1" applyFont="1" applyBorder="1" applyAlignment="1">
      <alignment horizontal="right" vertical="center" wrapText="1"/>
    </xf>
    <xf numFmtId="172" fontId="21" fillId="0" borderId="25" xfId="230" applyNumberFormat="1" applyFont="1" applyBorder="1" applyAlignment="1">
      <alignment horizontal="right" vertical="center"/>
    </xf>
    <xf numFmtId="172" fontId="21" fillId="55" borderId="25" xfId="233" applyNumberFormat="1" applyFont="1" applyFill="1" applyBorder="1" applyAlignment="1">
      <alignment horizontal="right" vertical="center" wrapText="1"/>
    </xf>
    <xf numFmtId="172" fontId="21" fillId="0" borderId="25" xfId="230" applyNumberFormat="1" applyFont="1" applyBorder="1" applyAlignment="1">
      <alignment horizontal="right" vertical="center" wrapText="1"/>
    </xf>
    <xf numFmtId="172" fontId="21" fillId="0" borderId="25" xfId="230" applyNumberFormat="1" applyFont="1" applyFill="1" applyBorder="1" applyAlignment="1">
      <alignment horizontal="right" vertical="center" wrapText="1"/>
    </xf>
    <xf numFmtId="172" fontId="21" fillId="0" borderId="25" xfId="151" applyNumberFormat="1" applyFont="1" applyBorder="1" applyAlignment="1">
      <alignment horizontal="right" vertical="center" wrapText="1"/>
    </xf>
    <xf numFmtId="172" fontId="21" fillId="0" borderId="25" xfId="241" applyNumberFormat="1" applyFont="1" applyBorder="1" applyAlignment="1" applyProtection="1">
      <alignment horizontal="right" vertical="center" wrapText="1"/>
      <protection hidden="1"/>
    </xf>
    <xf numFmtId="172" fontId="21" fillId="55" borderId="25" xfId="241" applyNumberFormat="1" applyFont="1" applyFill="1" applyBorder="1" applyAlignment="1" applyProtection="1">
      <alignment horizontal="right" vertical="center" wrapText="1"/>
      <protection hidden="1"/>
    </xf>
    <xf numFmtId="172" fontId="21" fillId="0" borderId="25" xfId="0" applyNumberFormat="1" applyFont="1" applyBorder="1" applyAlignment="1">
      <alignment horizontal="right" vertical="center"/>
    </xf>
    <xf numFmtId="172" fontId="21" fillId="55" borderId="25" xfId="0" applyNumberFormat="1" applyFont="1" applyFill="1" applyBorder="1" applyAlignment="1">
      <alignment horizontal="right" vertical="center" wrapText="1"/>
    </xf>
    <xf numFmtId="0" fontId="63" fillId="0" borderId="0" xfId="0" applyFont="1" applyAlignment="1">
      <alignment horizontal="right" vertical="center" wrapText="1"/>
    </xf>
    <xf numFmtId="0" fontId="63" fillId="0" borderId="0" xfId="0" applyFont="1" applyFill="1" applyAlignment="1">
      <alignment horizontal="right" vertical="center" wrapText="1"/>
    </xf>
    <xf numFmtId="0" fontId="69" fillId="39" borderId="24" xfId="121" applyFont="1" applyBorder="1" applyAlignment="1">
      <alignment horizontal="right" vertical="center" wrapText="1"/>
    </xf>
    <xf numFmtId="172" fontId="21" fillId="0" borderId="25" xfId="233" applyNumberFormat="1" applyFont="1" applyBorder="1" applyAlignment="1">
      <alignment horizontal="right" vertical="center" wrapText="1"/>
    </xf>
    <xf numFmtId="0" fontId="0" fillId="0" borderId="0" xfId="0" applyAlignment="1">
      <alignment horizontal="right" vertical="center"/>
    </xf>
    <xf numFmtId="0" fontId="40" fillId="0" borderId="0" xfId="0" applyFont="1" applyAlignment="1">
      <alignment horizontal="right" vertical="center"/>
    </xf>
    <xf numFmtId="0" fontId="58" fillId="0" borderId="0" xfId="0" applyFont="1" applyAlignment="1">
      <alignment horizontal="right" vertical="center"/>
    </xf>
    <xf numFmtId="0" fontId="40" fillId="0" borderId="0" xfId="0" applyFont="1" applyFill="1" applyAlignment="1">
      <alignment horizontal="right" vertical="center"/>
    </xf>
    <xf numFmtId="0" fontId="31" fillId="0" borderId="25" xfId="121" applyFont="1" applyFill="1" applyBorder="1" applyAlignment="1">
      <alignment horizontal="center" vertical="center" wrapText="1"/>
    </xf>
    <xf numFmtId="49" fontId="73" fillId="0" borderId="25" xfId="0" applyNumberFormat="1" applyFont="1" applyFill="1" applyBorder="1" applyAlignment="1">
      <alignment horizontal="center" vertical="center" wrapText="1"/>
    </xf>
    <xf numFmtId="0" fontId="31" fillId="0" borderId="25" xfId="0" applyFont="1" applyFill="1" applyBorder="1" applyAlignment="1">
      <alignment horizontal="center" vertical="center"/>
    </xf>
    <xf numFmtId="172" fontId="31" fillId="0" borderId="25" xfId="0" applyNumberFormat="1" applyFont="1" applyFill="1" applyBorder="1" applyAlignment="1">
      <alignment horizontal="right" vertical="center"/>
    </xf>
    <xf numFmtId="173" fontId="73" fillId="0" borderId="25" xfId="233" applyNumberFormat="1" applyFont="1" applyFill="1" applyBorder="1" applyAlignment="1">
      <alignment horizontal="center" vertical="center" wrapText="1"/>
    </xf>
    <xf numFmtId="0" fontId="75" fillId="0" borderId="25" xfId="0" applyFont="1" applyFill="1" applyBorder="1" applyAlignment="1">
      <alignment horizontal="center" vertical="center" wrapText="1"/>
    </xf>
    <xf numFmtId="0" fontId="63" fillId="0" borderId="25" xfId="0" applyFont="1" applyBorder="1" applyAlignment="1">
      <alignment horizontal="center" vertical="center"/>
    </xf>
    <xf numFmtId="0" fontId="63" fillId="0" borderId="0" xfId="0" applyFont="1" applyAlignment="1">
      <alignment horizontal="center" vertical="center"/>
    </xf>
    <xf numFmtId="0" fontId="73" fillId="0" borderId="25" xfId="0" applyFont="1" applyFill="1" applyBorder="1" applyAlignment="1">
      <alignment horizontal="center" vertical="center"/>
    </xf>
    <xf numFmtId="0" fontId="75" fillId="0" borderId="25" xfId="0" applyFont="1" applyFill="1" applyBorder="1" applyAlignment="1">
      <alignment horizontal="center" vertical="center"/>
    </xf>
    <xf numFmtId="177" fontId="73" fillId="0" borderId="25" xfId="233" applyNumberFormat="1" applyFont="1" applyFill="1" applyBorder="1" applyAlignment="1">
      <alignment horizontal="center" vertical="center"/>
    </xf>
    <xf numFmtId="0" fontId="73" fillId="0" borderId="25" xfId="121" applyFont="1" applyFill="1" applyBorder="1" applyAlignment="1">
      <alignment horizontal="center" vertical="center" wrapText="1"/>
    </xf>
    <xf numFmtId="177" fontId="73" fillId="0" borderId="25" xfId="233" applyNumberFormat="1" applyFont="1" applyFill="1" applyBorder="1" applyAlignment="1">
      <alignment horizontal="center" vertical="center" wrapText="1"/>
    </xf>
    <xf numFmtId="178" fontId="73" fillId="0" borderId="25" xfId="0" applyNumberFormat="1" applyFont="1" applyFill="1" applyBorder="1" applyAlignment="1">
      <alignment horizontal="center" vertical="center" wrapText="1"/>
    </xf>
    <xf numFmtId="173" fontId="73" fillId="0" borderId="25" xfId="0" applyNumberFormat="1" applyFont="1" applyFill="1" applyBorder="1" applyAlignment="1">
      <alignment horizontal="center" vertical="center" wrapText="1"/>
    </xf>
  </cellXfs>
  <cellStyles count="261">
    <cellStyle name="Normal" xfId="0"/>
    <cellStyle name="20% - Énfasis1" xfId="15"/>
    <cellStyle name="20% - Énfasis1 2" xfId="16"/>
    <cellStyle name="20% - Énfasis1 2 2" xfId="17"/>
    <cellStyle name="20% - Énfasis1 2 2 2" xfId="18"/>
    <cellStyle name="20% - Énfasis1 2 3" xfId="19"/>
    <cellStyle name="20% - Énfasis1 2_CONSECUTIVOS" xfId="20"/>
    <cellStyle name="20% - Énfasis2" xfId="21"/>
    <cellStyle name="20% - Énfasis2 2" xfId="22"/>
    <cellStyle name="20% - Énfasis2 2 2" xfId="23"/>
    <cellStyle name="20% - Énfasis2 2 2 2" xfId="24"/>
    <cellStyle name="20% - Énfasis2 2 3" xfId="25"/>
    <cellStyle name="20% - Énfasis2 2_CONSECUTIVOS" xfId="26"/>
    <cellStyle name="20% - Énfasis3" xfId="27"/>
    <cellStyle name="20% - Énfasis3 2" xfId="28"/>
    <cellStyle name="20% - Énfasis3 2 2" xfId="29"/>
    <cellStyle name="20% - Énfasis3 2 2 2" xfId="30"/>
    <cellStyle name="20% - Énfasis3 2 3" xfId="31"/>
    <cellStyle name="20% - Énfasis3 2_CONSECUTIVOS" xfId="32"/>
    <cellStyle name="20% - Énfasis4" xfId="33"/>
    <cellStyle name="20% - Énfasis4 2" xfId="34"/>
    <cellStyle name="20% - Énfasis4 2 2" xfId="35"/>
    <cellStyle name="20% - Énfasis4 2 2 2" xfId="36"/>
    <cellStyle name="20% - Énfasis4 2 3" xfId="37"/>
    <cellStyle name="20% - Énfasis4 2_CONSECUTIVOS" xfId="38"/>
    <cellStyle name="20% - Énfasis5" xfId="39"/>
    <cellStyle name="20% - Énfasis5 2" xfId="40"/>
    <cellStyle name="20% - Énfasis5 2 2" xfId="41"/>
    <cellStyle name="20% - Énfasis5 2 2 2" xfId="42"/>
    <cellStyle name="20% - Énfasis5 2 3" xfId="43"/>
    <cellStyle name="20% - Énfasis5 2_CONSECUTIVOS" xfId="44"/>
    <cellStyle name="20% - Énfasis6" xfId="45"/>
    <cellStyle name="20% - Énfasis6 2" xfId="46"/>
    <cellStyle name="20% - Énfasis6 2 2" xfId="47"/>
    <cellStyle name="20% - Énfasis6 2 2 2" xfId="48"/>
    <cellStyle name="20% - Énfasis6 2 3" xfId="49"/>
    <cellStyle name="20% - Énfasis6 2_CONSECUTIVOS" xfId="50"/>
    <cellStyle name="40% - Énfasis1" xfId="51"/>
    <cellStyle name="40% - Énfasis1 2" xfId="52"/>
    <cellStyle name="40% - Énfasis1 2 2" xfId="53"/>
    <cellStyle name="40% - Énfasis1 2 2 2" xfId="54"/>
    <cellStyle name="40% - Énfasis1 2 3" xfId="55"/>
    <cellStyle name="40% - Énfasis1 2_CONSECUTIVOS" xfId="56"/>
    <cellStyle name="40% - Énfasis2" xfId="57"/>
    <cellStyle name="40% - Énfasis2 2" xfId="58"/>
    <cellStyle name="40% - Énfasis2 2 2" xfId="59"/>
    <cellStyle name="40% - Énfasis2 2 2 2" xfId="60"/>
    <cellStyle name="40% - Énfasis2 2 3" xfId="61"/>
    <cellStyle name="40% - Énfasis2 2_CONSECUTIVOS" xfId="62"/>
    <cellStyle name="40% - Énfasis3" xfId="63"/>
    <cellStyle name="40% - Énfasis3 2" xfId="64"/>
    <cellStyle name="40% - Énfasis3 2 2" xfId="65"/>
    <cellStyle name="40% - Énfasis3 2 2 2" xfId="66"/>
    <cellStyle name="40% - Énfasis3 2 3" xfId="67"/>
    <cellStyle name="40% - Énfasis3 2_CONSECUTIVOS" xfId="68"/>
    <cellStyle name="40% - Énfasis4" xfId="69"/>
    <cellStyle name="40% - Énfasis4 2" xfId="70"/>
    <cellStyle name="40% - Énfasis4 2 2" xfId="71"/>
    <cellStyle name="40% - Énfasis4 2 2 2" xfId="72"/>
    <cellStyle name="40% - Énfasis4 2 3" xfId="73"/>
    <cellStyle name="40% - Énfasis4 2_CONSECUTIVOS" xfId="74"/>
    <cellStyle name="40% - Énfasis5" xfId="75"/>
    <cellStyle name="40% - Énfasis5 2" xfId="76"/>
    <cellStyle name="40% - Énfasis5 2 2" xfId="77"/>
    <cellStyle name="40% - Énfasis5 2 2 2" xfId="78"/>
    <cellStyle name="40% - Énfasis5 2 3" xfId="79"/>
    <cellStyle name="40% - Énfasis5 2_CONSECUTIVOS" xfId="80"/>
    <cellStyle name="40% - Énfasis6" xfId="81"/>
    <cellStyle name="40% - Énfasis6 2" xfId="82"/>
    <cellStyle name="40% - Énfasis6 2 2" xfId="83"/>
    <cellStyle name="40% - Énfasis6 2 2 2" xfId="84"/>
    <cellStyle name="40% - Énfasis6 2 3" xfId="85"/>
    <cellStyle name="40% - Énfasis6 2_CONSECUTIVOS" xfId="86"/>
    <cellStyle name="60% - Énfasis1" xfId="87"/>
    <cellStyle name="60% - Énfasis1 2" xfId="88"/>
    <cellStyle name="60% - Énfasis1 2 2" xfId="89"/>
    <cellStyle name="60% - Énfasis2" xfId="90"/>
    <cellStyle name="60% - Énfasis2 2" xfId="91"/>
    <cellStyle name="60% - Énfasis2 2 2" xfId="92"/>
    <cellStyle name="60% - Énfasis3" xfId="93"/>
    <cellStyle name="60% - Énfasis3 2" xfId="94"/>
    <cellStyle name="60% - Énfasis3 2 2" xfId="95"/>
    <cellStyle name="60% - Énfasis4" xfId="96"/>
    <cellStyle name="60% - Énfasis4 2" xfId="97"/>
    <cellStyle name="60% - Énfasis4 2 2" xfId="98"/>
    <cellStyle name="60% - Énfasis5" xfId="99"/>
    <cellStyle name="60% - Énfasis5 2" xfId="100"/>
    <cellStyle name="60% - Énfasis5 2 2" xfId="101"/>
    <cellStyle name="60% - Énfasis6" xfId="102"/>
    <cellStyle name="60% - Énfasis6 2" xfId="103"/>
    <cellStyle name="60% - Énfasis6 2 2" xfId="104"/>
    <cellStyle name="Buena" xfId="105"/>
    <cellStyle name="Buena 2" xfId="106"/>
    <cellStyle name="Buena 2 2" xfId="107"/>
    <cellStyle name="Cálculo" xfId="108"/>
    <cellStyle name="Cálculo 2" xfId="109"/>
    <cellStyle name="Cálculo 2 2" xfId="110"/>
    <cellStyle name="Celda de comprobación" xfId="111"/>
    <cellStyle name="Celda de comprobación 2" xfId="112"/>
    <cellStyle name="Celda de comprobación 2 2" xfId="113"/>
    <cellStyle name="Celda vinculada" xfId="114"/>
    <cellStyle name="Celda vinculada 2" xfId="115"/>
    <cellStyle name="Celda vinculada 2 2" xfId="116"/>
    <cellStyle name="Encabezado 1" xfId="117"/>
    <cellStyle name="Encabezado 4" xfId="118"/>
    <cellStyle name="Encabezado 4 2" xfId="119"/>
    <cellStyle name="Encabezado 4 2 2" xfId="120"/>
    <cellStyle name="Énfasis1" xfId="121"/>
    <cellStyle name="Énfasis1 2" xfId="122"/>
    <cellStyle name="Énfasis1 2 2" xfId="123"/>
    <cellStyle name="Énfasis2" xfId="124"/>
    <cellStyle name="Énfasis2 2" xfId="125"/>
    <cellStyle name="Énfasis2 2 2" xfId="126"/>
    <cellStyle name="Énfasis3" xfId="127"/>
    <cellStyle name="Énfasis3 2" xfId="128"/>
    <cellStyle name="Énfasis3 2 2" xfId="129"/>
    <cellStyle name="Énfasis4" xfId="130"/>
    <cellStyle name="Énfasis4 2" xfId="131"/>
    <cellStyle name="Énfasis4 2 2" xfId="132"/>
    <cellStyle name="Énfasis5" xfId="133"/>
    <cellStyle name="Énfasis5 2" xfId="134"/>
    <cellStyle name="Énfasis5 2 2" xfId="135"/>
    <cellStyle name="Énfasis6" xfId="136"/>
    <cellStyle name="Énfasis6 2" xfId="137"/>
    <cellStyle name="Énfasis6 2 2" xfId="138"/>
    <cellStyle name="Entrada" xfId="139"/>
    <cellStyle name="Entrada 2" xfId="140"/>
    <cellStyle name="Entrada 2 2" xfId="141"/>
    <cellStyle name="Entrada 2 2 2" xfId="142"/>
    <cellStyle name="Entrada 2 3" xfId="143"/>
    <cellStyle name="Entrada 2_CONSECUTIVOS" xfId="144"/>
    <cellStyle name="Excel_BuiltIn_Énfasis1" xfId="145"/>
    <cellStyle name="Hyperlink" xfId="146"/>
    <cellStyle name="Followed Hyperlink" xfId="147"/>
    <cellStyle name="Incorrecto" xfId="148"/>
    <cellStyle name="Incorrecto 2" xfId="149"/>
    <cellStyle name="Incorrecto 2 2" xfId="150"/>
    <cellStyle name="Comma" xfId="151"/>
    <cellStyle name="Comma [0]" xfId="152"/>
    <cellStyle name="Millares [0] 2" xfId="153"/>
    <cellStyle name="Millares 2" xfId="154"/>
    <cellStyle name="Millares 2 2" xfId="155"/>
    <cellStyle name="Millares 2 2 10" xfId="156"/>
    <cellStyle name="Millares 2 2 2" xfId="157"/>
    <cellStyle name="Millares 2 2 3" xfId="158"/>
    <cellStyle name="Millares 2 2 3 2" xfId="159"/>
    <cellStyle name="Millares 2 2 3 2 2" xfId="160"/>
    <cellStyle name="Millares 2 2 3 3" xfId="161"/>
    <cellStyle name="Millares 2 2 3 3 2" xfId="162"/>
    <cellStyle name="Millares 2 2 3 4" xfId="163"/>
    <cellStyle name="Millares 2 2 4" xfId="164"/>
    <cellStyle name="Millares 2 2 4 2" xfId="165"/>
    <cellStyle name="Millares 2 2 4 2 2" xfId="166"/>
    <cellStyle name="Millares 2 2 4 3" xfId="167"/>
    <cellStyle name="Millares 2 2 4 3 2" xfId="168"/>
    <cellStyle name="Millares 2 2 4 4" xfId="169"/>
    <cellStyle name="Millares 2 2 5" xfId="170"/>
    <cellStyle name="Millares 2 2 5 2" xfId="171"/>
    <cellStyle name="Millares 2 2 5 2 2" xfId="172"/>
    <cellStyle name="Millares 2 2 5 3" xfId="173"/>
    <cellStyle name="Millares 2 2 5 3 2" xfId="174"/>
    <cellStyle name="Millares 2 2 5 4" xfId="175"/>
    <cellStyle name="Millares 2 2 6" xfId="176"/>
    <cellStyle name="Millares 2 2 6 2" xfId="177"/>
    <cellStyle name="Millares 2 2 7" xfId="178"/>
    <cellStyle name="Millares 2 2 7 2" xfId="179"/>
    <cellStyle name="Millares 2 2 8" xfId="180"/>
    <cellStyle name="Millares 2 2 8 2" xfId="181"/>
    <cellStyle name="Millares 2 2 9" xfId="182"/>
    <cellStyle name="Millares 2 3" xfId="183"/>
    <cellStyle name="Millares 2 3 2" xfId="184"/>
    <cellStyle name="Millares 2 3 2 2" xfId="185"/>
    <cellStyle name="Millares 2 3 2 2 2" xfId="186"/>
    <cellStyle name="Millares 2 3 2 3" xfId="187"/>
    <cellStyle name="Millares 2 3 2 3 2" xfId="188"/>
    <cellStyle name="Millares 2 3 2 4" xfId="189"/>
    <cellStyle name="Millares 2 3 3" xfId="190"/>
    <cellStyle name="Millares 2 3 3 2" xfId="191"/>
    <cellStyle name="Millares 2 3 3 2 2" xfId="192"/>
    <cellStyle name="Millares 2 3 3 3" xfId="193"/>
    <cellStyle name="Millares 2 3 3 3 2" xfId="194"/>
    <cellStyle name="Millares 2 3 3 4" xfId="195"/>
    <cellStyle name="Millares 2 3 4" xfId="196"/>
    <cellStyle name="Millares 2 3 4 2" xfId="197"/>
    <cellStyle name="Millares 2 3 4 2 2" xfId="198"/>
    <cellStyle name="Millares 2 3 4 3" xfId="199"/>
    <cellStyle name="Millares 2 3 4 3 2" xfId="200"/>
    <cellStyle name="Millares 2 3 4 4" xfId="201"/>
    <cellStyle name="Millares 2 3 5" xfId="202"/>
    <cellStyle name="Millares 2 3 5 2" xfId="203"/>
    <cellStyle name="Millares 2 3 6" xfId="204"/>
    <cellStyle name="Millares 2 3 6 2" xfId="205"/>
    <cellStyle name="Millares 2 3 7" xfId="206"/>
    <cellStyle name="Millares 2 3 7 2" xfId="207"/>
    <cellStyle name="Millares 2 3 8" xfId="208"/>
    <cellStyle name="Millares 2 4" xfId="209"/>
    <cellStyle name="Millares 2 4 2" xfId="210"/>
    <cellStyle name="Millares 2 4 2 2" xfId="211"/>
    <cellStyle name="Millares 2 4 3" xfId="212"/>
    <cellStyle name="Millares 2 4 3 2" xfId="213"/>
    <cellStyle name="Millares 2 4 4" xfId="214"/>
    <cellStyle name="Millares 2 5" xfId="215"/>
    <cellStyle name="Millares 3" xfId="216"/>
    <cellStyle name="Millares 4" xfId="217"/>
    <cellStyle name="Millares 4 2" xfId="218"/>
    <cellStyle name="Millares 4 2 2" xfId="219"/>
    <cellStyle name="Millares 4 2 2 2" xfId="220"/>
    <cellStyle name="Millares 4 2 3" xfId="221"/>
    <cellStyle name="Millares 4 2 3 2" xfId="222"/>
    <cellStyle name="Millares 4 2 4" xfId="223"/>
    <cellStyle name="Millares 4 3" xfId="224"/>
    <cellStyle name="Millares 4 3 2" xfId="225"/>
    <cellStyle name="Millares 4 4" xfId="226"/>
    <cellStyle name="Millares 4 4 2" xfId="227"/>
    <cellStyle name="Millares 4 5" xfId="228"/>
    <cellStyle name="Currency" xfId="229"/>
    <cellStyle name="Currency [0]" xfId="230"/>
    <cellStyle name="Moneda 2" xfId="231"/>
    <cellStyle name="Moneda 2 2" xfId="232"/>
    <cellStyle name="Moneda 2 3" xfId="233"/>
    <cellStyle name="Moneda 3" xfId="234"/>
    <cellStyle name="Moneda 4" xfId="235"/>
    <cellStyle name="Neutral" xfId="236"/>
    <cellStyle name="Neutral 2" xfId="237"/>
    <cellStyle name="Neutral 2 2" xfId="238"/>
    <cellStyle name="Normal 2" xfId="239"/>
    <cellStyle name="Normal 2 2" xfId="240"/>
    <cellStyle name="Normal_Oscar" xfId="241"/>
    <cellStyle name="Notas" xfId="242"/>
    <cellStyle name="Notas 2" xfId="243"/>
    <cellStyle name="Notas 2 2" xfId="244"/>
    <cellStyle name="Notas 2 2 2" xfId="245"/>
    <cellStyle name="Notas 2 3" xfId="246"/>
    <cellStyle name="Notas 2_CONSECUTIVOS" xfId="247"/>
    <cellStyle name="Percent" xfId="248"/>
    <cellStyle name="Salida" xfId="249"/>
    <cellStyle name="Salida 2" xfId="250"/>
    <cellStyle name="Salida 2 2" xfId="251"/>
    <cellStyle name="Texto de advertencia" xfId="252"/>
    <cellStyle name="Texto de advertencia 2" xfId="253"/>
    <cellStyle name="Texto de advertencia 2 2" xfId="254"/>
    <cellStyle name="Texto de advertencia 2 2 2" xfId="255"/>
    <cellStyle name="Texto de advertencia 2 3" xfId="256"/>
    <cellStyle name="Texto de advertencia 2_CONSECUTIVOS" xfId="257"/>
    <cellStyle name="Texto explicativo" xfId="258"/>
    <cellStyle name="Texto explicativo 2" xfId="259"/>
    <cellStyle name="Texto explicativo 2 2" xfId="260"/>
    <cellStyle name="Título" xfId="261"/>
    <cellStyle name="Título 1 2" xfId="262"/>
    <cellStyle name="Título 1 2 2" xfId="263"/>
    <cellStyle name="Título 2" xfId="264"/>
    <cellStyle name="Título 2 2" xfId="265"/>
    <cellStyle name="Título 2 2 2" xfId="266"/>
    <cellStyle name="Título 3" xfId="267"/>
    <cellStyle name="Título 3 2" xfId="268"/>
    <cellStyle name="Título 3 2 2" xfId="269"/>
    <cellStyle name="Título 4" xfId="270"/>
    <cellStyle name="Título 4 2" xfId="271"/>
    <cellStyle name="Total" xfId="272"/>
    <cellStyle name="Total 2" xfId="273"/>
    <cellStyle name="Total 2 2" xfId="2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agui.gov.co/" TargetMode="External" /><Relationship Id="rId2" Type="http://schemas.openxmlformats.org/officeDocument/2006/relationships/hyperlink" Target="mailto:contratacionitagui@itagui.gov.co"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65"/>
  <sheetViews>
    <sheetView tabSelected="1" zoomScale="70" zoomScaleNormal="70" zoomScalePageLayoutView="0" workbookViewId="0" topLeftCell="A295">
      <selection activeCell="I10" sqref="I10"/>
    </sheetView>
  </sheetViews>
  <sheetFormatPr defaultColWidth="11.421875" defaultRowHeight="15"/>
  <cols>
    <col min="1" max="1" width="12.140625" style="0" customWidth="1"/>
    <col min="2" max="2" width="37.8515625" style="19" customWidth="1"/>
    <col min="3" max="3" width="59.8515625" style="0" customWidth="1"/>
    <col min="4" max="4" width="23.28125" style="19" customWidth="1"/>
    <col min="6" max="6" width="17.00390625" style="0" customWidth="1"/>
    <col min="7" max="7" width="16.140625" style="18" customWidth="1"/>
    <col min="8" max="8" width="19.421875" style="136" bestFit="1" customWidth="1"/>
    <col min="9" max="9" width="22.421875" style="19" customWidth="1"/>
    <col min="10" max="11" width="11.421875" style="19" customWidth="1"/>
    <col min="12" max="12" width="33.57421875" style="0" customWidth="1"/>
  </cols>
  <sheetData>
    <row r="1" spans="1:12" s="4" customFormat="1" ht="12.75">
      <c r="A1" s="2"/>
      <c r="B1" s="3"/>
      <c r="C1" s="2"/>
      <c r="D1" s="3"/>
      <c r="E1" s="2"/>
      <c r="F1" s="2"/>
      <c r="G1" s="16"/>
      <c r="H1" s="132"/>
      <c r="I1" s="3"/>
      <c r="J1" s="3"/>
      <c r="K1" s="3"/>
      <c r="L1" s="2"/>
    </row>
    <row r="2" spans="1:12" s="4" customFormat="1" ht="12.75">
      <c r="A2" s="2"/>
      <c r="B2" s="20" t="s">
        <v>0</v>
      </c>
      <c r="C2" s="2"/>
      <c r="D2" s="3"/>
      <c r="E2" s="2"/>
      <c r="F2" s="2"/>
      <c r="G2" s="16"/>
      <c r="H2" s="132"/>
      <c r="I2" s="3"/>
      <c r="J2" s="3"/>
      <c r="K2" s="3"/>
      <c r="L2" s="2"/>
    </row>
    <row r="3" spans="1:12" s="4" customFormat="1" ht="12.75">
      <c r="A3" s="2"/>
      <c r="B3" s="20"/>
      <c r="C3" s="2"/>
      <c r="D3" s="3"/>
      <c r="E3" s="2"/>
      <c r="F3" s="2"/>
      <c r="G3" s="16"/>
      <c r="H3" s="132"/>
      <c r="I3" s="3"/>
      <c r="J3" s="3"/>
      <c r="K3" s="3"/>
      <c r="L3" s="2"/>
    </row>
    <row r="4" spans="1:12" s="4" customFormat="1" ht="13.5" thickBot="1">
      <c r="A4" s="2"/>
      <c r="B4" s="20" t="s">
        <v>1</v>
      </c>
      <c r="C4" s="2"/>
      <c r="D4" s="3"/>
      <c r="E4" s="2"/>
      <c r="F4" s="2"/>
      <c r="G4" s="16"/>
      <c r="H4" s="132"/>
      <c r="I4" s="3"/>
      <c r="J4" s="3"/>
      <c r="K4" s="3"/>
      <c r="L4" s="2"/>
    </row>
    <row r="5" spans="1:12" s="4" customFormat="1" ht="12.75">
      <c r="A5" s="2"/>
      <c r="B5" s="21" t="s">
        <v>2</v>
      </c>
      <c r="C5" s="5" t="s">
        <v>3</v>
      </c>
      <c r="D5" s="3"/>
      <c r="E5" s="2"/>
      <c r="F5" s="110" t="s">
        <v>4</v>
      </c>
      <c r="G5" s="111"/>
      <c r="H5" s="111"/>
      <c r="I5" s="112"/>
      <c r="J5" s="3"/>
      <c r="K5" s="3"/>
      <c r="L5" s="2"/>
    </row>
    <row r="6" spans="1:12" s="4" customFormat="1" ht="12.75">
      <c r="A6" s="2"/>
      <c r="B6" s="22" t="s">
        <v>5</v>
      </c>
      <c r="C6" s="6" t="s">
        <v>6</v>
      </c>
      <c r="D6" s="3"/>
      <c r="E6" s="2"/>
      <c r="F6" s="113"/>
      <c r="G6" s="114"/>
      <c r="H6" s="114"/>
      <c r="I6" s="115"/>
      <c r="J6" s="3"/>
      <c r="K6" s="3"/>
      <c r="L6" s="2"/>
    </row>
    <row r="7" spans="1:12" s="4" customFormat="1" ht="12.75">
      <c r="A7" s="2"/>
      <c r="B7" s="22" t="s">
        <v>7</v>
      </c>
      <c r="C7" s="7" t="s">
        <v>8</v>
      </c>
      <c r="D7" s="3"/>
      <c r="E7" s="2"/>
      <c r="F7" s="113"/>
      <c r="G7" s="114"/>
      <c r="H7" s="114"/>
      <c r="I7" s="115"/>
      <c r="J7" s="3"/>
      <c r="K7" s="3"/>
      <c r="L7" s="2"/>
    </row>
    <row r="8" spans="1:12" s="4" customFormat="1" ht="12.75">
      <c r="A8" s="2"/>
      <c r="B8" s="22" t="s">
        <v>9</v>
      </c>
      <c r="C8" s="8" t="s">
        <v>10</v>
      </c>
      <c r="D8" s="3"/>
      <c r="E8" s="2"/>
      <c r="F8" s="113"/>
      <c r="G8" s="114"/>
      <c r="H8" s="114"/>
      <c r="I8" s="115"/>
      <c r="J8" s="3"/>
      <c r="K8" s="3"/>
      <c r="L8" s="2"/>
    </row>
    <row r="9" spans="1:12" s="4" customFormat="1" ht="229.5">
      <c r="A9" s="2"/>
      <c r="B9" s="22" t="s">
        <v>11</v>
      </c>
      <c r="C9" s="9" t="s">
        <v>610</v>
      </c>
      <c r="D9" s="3"/>
      <c r="E9" s="2"/>
      <c r="F9" s="116"/>
      <c r="G9" s="117"/>
      <c r="H9" s="117"/>
      <c r="I9" s="118"/>
      <c r="J9" s="3"/>
      <c r="K9" s="3"/>
      <c r="L9" s="2"/>
    </row>
    <row r="10" spans="1:12" s="4" customFormat="1" ht="306">
      <c r="A10" s="2"/>
      <c r="B10" s="22" t="s">
        <v>12</v>
      </c>
      <c r="C10" s="6" t="s">
        <v>13</v>
      </c>
      <c r="D10" s="3"/>
      <c r="E10" s="2"/>
      <c r="F10" s="10"/>
      <c r="G10" s="17"/>
      <c r="H10" s="133"/>
      <c r="I10" s="23"/>
      <c r="J10" s="3"/>
      <c r="K10" s="3"/>
      <c r="L10" s="2"/>
    </row>
    <row r="11" spans="1:12" s="4" customFormat="1" ht="12.75">
      <c r="A11" s="2"/>
      <c r="B11" s="22" t="s">
        <v>14</v>
      </c>
      <c r="C11" s="11" t="s">
        <v>15</v>
      </c>
      <c r="D11" s="3"/>
      <c r="E11" s="2"/>
      <c r="F11" s="110" t="s">
        <v>16</v>
      </c>
      <c r="G11" s="111"/>
      <c r="H11" s="111"/>
      <c r="I11" s="112"/>
      <c r="J11" s="3"/>
      <c r="K11" s="3"/>
      <c r="L11" s="2"/>
    </row>
    <row r="12" spans="1:12" s="4" customFormat="1" ht="12.75">
      <c r="A12" s="2"/>
      <c r="B12" s="22" t="s">
        <v>17</v>
      </c>
      <c r="C12" s="12">
        <v>212912825278</v>
      </c>
      <c r="D12" s="1"/>
      <c r="E12" s="2"/>
      <c r="F12" s="113"/>
      <c r="G12" s="114"/>
      <c r="H12" s="114"/>
      <c r="I12" s="115"/>
      <c r="J12" s="3"/>
      <c r="K12" s="3"/>
      <c r="L12" s="2"/>
    </row>
    <row r="13" spans="1:12" s="4" customFormat="1" ht="12.75">
      <c r="A13" s="2"/>
      <c r="B13" s="22" t="s">
        <v>18</v>
      </c>
      <c r="C13" s="13">
        <v>570571950</v>
      </c>
      <c r="D13" s="3"/>
      <c r="E13" s="2"/>
      <c r="F13" s="113"/>
      <c r="G13" s="114"/>
      <c r="H13" s="114"/>
      <c r="I13" s="115"/>
      <c r="J13" s="3"/>
      <c r="K13" s="3"/>
      <c r="L13" s="2"/>
    </row>
    <row r="14" spans="1:12" s="4" customFormat="1" ht="12.75">
      <c r="A14" s="2"/>
      <c r="B14" s="22" t="s">
        <v>19</v>
      </c>
      <c r="C14" s="14">
        <v>57057195</v>
      </c>
      <c r="D14" s="3"/>
      <c r="E14" s="2"/>
      <c r="F14" s="113"/>
      <c r="G14" s="114"/>
      <c r="H14" s="114"/>
      <c r="I14" s="115"/>
      <c r="J14" s="3"/>
      <c r="K14" s="3"/>
      <c r="L14" s="2"/>
    </row>
    <row r="15" spans="1:12" s="4" customFormat="1" ht="30.75" customHeight="1" thickBot="1">
      <c r="A15" s="2"/>
      <c r="B15" s="22" t="s">
        <v>20</v>
      </c>
      <c r="C15" s="15" t="s">
        <v>781</v>
      </c>
      <c r="D15" s="3"/>
      <c r="E15" s="2"/>
      <c r="F15" s="116"/>
      <c r="G15" s="117"/>
      <c r="H15" s="117"/>
      <c r="I15" s="118"/>
      <c r="J15" s="3"/>
      <c r="K15" s="3"/>
      <c r="L15" s="2"/>
    </row>
    <row r="16" spans="1:12" s="4" customFormat="1" ht="12.75">
      <c r="A16" s="2"/>
      <c r="B16" s="3"/>
      <c r="C16" s="2"/>
      <c r="D16" s="3"/>
      <c r="E16" s="2"/>
      <c r="F16" s="2"/>
      <c r="G16" s="16"/>
      <c r="H16" s="132"/>
      <c r="I16" s="3"/>
      <c r="J16" s="3"/>
      <c r="K16" s="3"/>
      <c r="L16" s="2"/>
    </row>
    <row r="17" spans="1:12" s="4" customFormat="1" ht="13.5" thickBot="1">
      <c r="A17" s="2"/>
      <c r="B17" s="20" t="s">
        <v>21</v>
      </c>
      <c r="C17" s="2"/>
      <c r="D17" s="3"/>
      <c r="E17" s="2"/>
      <c r="F17" s="2"/>
      <c r="G17" s="16"/>
      <c r="H17" s="132"/>
      <c r="I17" s="3"/>
      <c r="J17" s="3"/>
      <c r="K17" s="3"/>
      <c r="L17" s="2"/>
    </row>
    <row r="18" spans="1:12" s="28" customFormat="1" ht="51">
      <c r="A18" s="24"/>
      <c r="B18" s="25" t="s">
        <v>22</v>
      </c>
      <c r="C18" s="26" t="s">
        <v>23</v>
      </c>
      <c r="D18" s="26" t="s">
        <v>24</v>
      </c>
      <c r="E18" s="26" t="s">
        <v>25</v>
      </c>
      <c r="F18" s="26" t="s">
        <v>26</v>
      </c>
      <c r="G18" s="26" t="s">
        <v>27</v>
      </c>
      <c r="H18" s="134" t="s">
        <v>28</v>
      </c>
      <c r="I18" s="26" t="s">
        <v>29</v>
      </c>
      <c r="J18" s="26" t="s">
        <v>30</v>
      </c>
      <c r="K18" s="26" t="s">
        <v>31</v>
      </c>
      <c r="L18" s="27" t="s">
        <v>32</v>
      </c>
    </row>
    <row r="19" spans="1:12" s="34" customFormat="1" ht="108.75" customHeight="1">
      <c r="A19" s="29"/>
      <c r="B19" s="41">
        <v>93141506</v>
      </c>
      <c r="C19" s="71" t="s">
        <v>65</v>
      </c>
      <c r="D19" s="41" t="s">
        <v>33</v>
      </c>
      <c r="E19" s="41" t="s">
        <v>34</v>
      </c>
      <c r="F19" s="41" t="s">
        <v>35</v>
      </c>
      <c r="G19" s="41" t="s">
        <v>36</v>
      </c>
      <c r="H19" s="55">
        <f>(1313297502*5%)+1313297502</f>
        <v>1378962377.1</v>
      </c>
      <c r="I19" s="55">
        <f>(1313297502*5%)+1313297502</f>
        <v>1378962377.1</v>
      </c>
      <c r="J19" s="41" t="s">
        <v>37</v>
      </c>
      <c r="K19" s="41" t="s">
        <v>38</v>
      </c>
      <c r="L19" s="72" t="s">
        <v>643</v>
      </c>
    </row>
    <row r="20" spans="1:12" s="34" customFormat="1" ht="97.5" customHeight="1">
      <c r="A20" s="29"/>
      <c r="B20" s="41">
        <v>93141506</v>
      </c>
      <c r="C20" s="71" t="s">
        <v>67</v>
      </c>
      <c r="D20" s="54" t="s">
        <v>33</v>
      </c>
      <c r="E20" s="41" t="s">
        <v>57</v>
      </c>
      <c r="F20" s="41" t="s">
        <v>40</v>
      </c>
      <c r="G20" s="41" t="s">
        <v>36</v>
      </c>
      <c r="H20" s="55">
        <v>3681736770.6</v>
      </c>
      <c r="I20" s="55">
        <f>+H20</f>
        <v>3681736770.6</v>
      </c>
      <c r="J20" s="41" t="s">
        <v>37</v>
      </c>
      <c r="K20" s="41" t="s">
        <v>38</v>
      </c>
      <c r="L20" s="72" t="s">
        <v>643</v>
      </c>
    </row>
    <row r="21" spans="1:12" s="34" customFormat="1" ht="76.5">
      <c r="A21" s="29"/>
      <c r="B21" s="45">
        <v>93141506</v>
      </c>
      <c r="C21" s="46" t="s">
        <v>41</v>
      </c>
      <c r="D21" s="62" t="s">
        <v>42</v>
      </c>
      <c r="E21" s="45" t="s">
        <v>34</v>
      </c>
      <c r="F21" s="45" t="s">
        <v>35</v>
      </c>
      <c r="G21" s="45" t="s">
        <v>36</v>
      </c>
      <c r="H21" s="52">
        <v>150000000</v>
      </c>
      <c r="I21" s="52">
        <v>150000000</v>
      </c>
      <c r="J21" s="45" t="s">
        <v>37</v>
      </c>
      <c r="K21" s="45" t="s">
        <v>43</v>
      </c>
      <c r="L21" s="73" t="s">
        <v>644</v>
      </c>
    </row>
    <row r="22" spans="1:12" s="34" customFormat="1" ht="76.5">
      <c r="A22" s="29"/>
      <c r="B22" s="45">
        <v>93141506</v>
      </c>
      <c r="C22" s="74" t="s">
        <v>68</v>
      </c>
      <c r="D22" s="62" t="s">
        <v>44</v>
      </c>
      <c r="E22" s="45" t="s">
        <v>57</v>
      </c>
      <c r="F22" s="45" t="s">
        <v>35</v>
      </c>
      <c r="G22" s="45" t="s">
        <v>645</v>
      </c>
      <c r="H22" s="52">
        <v>1791706626</v>
      </c>
      <c r="I22" s="52">
        <f>+H22</f>
        <v>1791706626</v>
      </c>
      <c r="J22" s="45" t="s">
        <v>37</v>
      </c>
      <c r="K22" s="45" t="s">
        <v>38</v>
      </c>
      <c r="L22" s="73" t="s">
        <v>644</v>
      </c>
    </row>
    <row r="23" spans="1:12" s="34" customFormat="1" ht="76.5">
      <c r="A23" s="29"/>
      <c r="B23" s="45">
        <v>93141506</v>
      </c>
      <c r="C23" s="46" t="s">
        <v>45</v>
      </c>
      <c r="D23" s="62" t="s">
        <v>46</v>
      </c>
      <c r="E23" s="45" t="s">
        <v>47</v>
      </c>
      <c r="F23" s="45" t="s">
        <v>35</v>
      </c>
      <c r="G23" s="45" t="s">
        <v>36</v>
      </c>
      <c r="H23" s="52">
        <v>1432360000</v>
      </c>
      <c r="I23" s="52">
        <v>1432360000</v>
      </c>
      <c r="J23" s="45" t="s">
        <v>37</v>
      </c>
      <c r="K23" s="45" t="s">
        <v>38</v>
      </c>
      <c r="L23" s="73" t="s">
        <v>644</v>
      </c>
    </row>
    <row r="24" spans="1:12" s="35" customFormat="1" ht="76.5">
      <c r="A24" s="29"/>
      <c r="B24" s="41">
        <v>93141506</v>
      </c>
      <c r="C24" s="71" t="s">
        <v>69</v>
      </c>
      <c r="D24" s="40" t="s">
        <v>42</v>
      </c>
      <c r="E24" s="41" t="s">
        <v>57</v>
      </c>
      <c r="F24" s="41" t="s">
        <v>35</v>
      </c>
      <c r="G24" s="41" t="s">
        <v>36</v>
      </c>
      <c r="H24" s="55">
        <v>472500000</v>
      </c>
      <c r="I24" s="55">
        <f aca="true" t="shared" si="0" ref="I24:I32">+H24</f>
        <v>472500000</v>
      </c>
      <c r="J24" s="41" t="s">
        <v>37</v>
      </c>
      <c r="K24" s="41" t="s">
        <v>38</v>
      </c>
      <c r="L24" s="72" t="s">
        <v>644</v>
      </c>
    </row>
    <row r="25" spans="1:12" s="35" customFormat="1" ht="76.5">
      <c r="A25" s="29"/>
      <c r="B25" s="41">
        <v>93141700</v>
      </c>
      <c r="C25" s="71" t="s">
        <v>646</v>
      </c>
      <c r="D25" s="40" t="s">
        <v>33</v>
      </c>
      <c r="E25" s="41" t="s">
        <v>48</v>
      </c>
      <c r="F25" s="41" t="s">
        <v>35</v>
      </c>
      <c r="G25" s="41" t="s">
        <v>36</v>
      </c>
      <c r="H25" s="55">
        <f>+(300000000*5%)+300000000</f>
        <v>315000000</v>
      </c>
      <c r="I25" s="55">
        <f t="shared" si="0"/>
        <v>315000000</v>
      </c>
      <c r="J25" s="41" t="s">
        <v>37</v>
      </c>
      <c r="K25" s="41" t="s">
        <v>38</v>
      </c>
      <c r="L25" s="72" t="s">
        <v>644</v>
      </c>
    </row>
    <row r="26" spans="1:12" s="35" customFormat="1" ht="76.5">
      <c r="A26" s="29"/>
      <c r="B26" s="41">
        <v>93141514</v>
      </c>
      <c r="C26" s="71" t="s">
        <v>70</v>
      </c>
      <c r="D26" s="40" t="str">
        <f>+D25</f>
        <v>Primer semestre</v>
      </c>
      <c r="E26" s="41" t="s">
        <v>48</v>
      </c>
      <c r="F26" s="41" t="s">
        <v>35</v>
      </c>
      <c r="G26" s="41" t="s">
        <v>36</v>
      </c>
      <c r="H26" s="55">
        <f>+(450000000*5%)+450000000</f>
        <v>472500000</v>
      </c>
      <c r="I26" s="55">
        <f t="shared" si="0"/>
        <v>472500000</v>
      </c>
      <c r="J26" s="41" t="s">
        <v>37</v>
      </c>
      <c r="K26" s="41" t="s">
        <v>38</v>
      </c>
      <c r="L26" s="72" t="s">
        <v>644</v>
      </c>
    </row>
    <row r="27" spans="1:12" s="35" customFormat="1" ht="76.5">
      <c r="A27" s="29"/>
      <c r="B27" s="41">
        <v>93141506</v>
      </c>
      <c r="C27" s="71" t="s">
        <v>71</v>
      </c>
      <c r="D27" s="40" t="str">
        <f>+D26</f>
        <v>Primer semestre</v>
      </c>
      <c r="E27" s="41" t="s">
        <v>49</v>
      </c>
      <c r="F27" s="41" t="s">
        <v>35</v>
      </c>
      <c r="G27" s="41" t="s">
        <v>36</v>
      </c>
      <c r="H27" s="55">
        <f>+(150000000*5%)+150000000</f>
        <v>157500000</v>
      </c>
      <c r="I27" s="55">
        <f t="shared" si="0"/>
        <v>157500000</v>
      </c>
      <c r="J27" s="41" t="s">
        <v>37</v>
      </c>
      <c r="K27" s="41" t="s">
        <v>38</v>
      </c>
      <c r="L27" s="75" t="s">
        <v>644</v>
      </c>
    </row>
    <row r="28" spans="1:12" s="35" customFormat="1" ht="81" customHeight="1">
      <c r="A28" s="29"/>
      <c r="B28" s="41" t="s">
        <v>50</v>
      </c>
      <c r="C28" s="71" t="s">
        <v>72</v>
      </c>
      <c r="D28" s="40" t="str">
        <f>+D27</f>
        <v>Primer semestre</v>
      </c>
      <c r="E28" s="41" t="s">
        <v>51</v>
      </c>
      <c r="F28" s="41" t="s">
        <v>35</v>
      </c>
      <c r="G28" s="41" t="s">
        <v>36</v>
      </c>
      <c r="H28" s="55">
        <f>+(967000000*5%)+967000000</f>
        <v>1015350000</v>
      </c>
      <c r="I28" s="55">
        <f t="shared" si="0"/>
        <v>1015350000</v>
      </c>
      <c r="J28" s="41" t="s">
        <v>37</v>
      </c>
      <c r="K28" s="41" t="s">
        <v>38</v>
      </c>
      <c r="L28" s="75" t="s">
        <v>644</v>
      </c>
    </row>
    <row r="29" spans="1:12" s="35" customFormat="1" ht="76.5">
      <c r="A29" s="29"/>
      <c r="B29" s="41">
        <v>93131600</v>
      </c>
      <c r="C29" s="71" t="s">
        <v>647</v>
      </c>
      <c r="D29" s="40" t="s">
        <v>42</v>
      </c>
      <c r="E29" s="41" t="s">
        <v>52</v>
      </c>
      <c r="F29" s="41" t="s">
        <v>53</v>
      </c>
      <c r="G29" s="41" t="s">
        <v>36</v>
      </c>
      <c r="H29" s="55">
        <v>1259980792.35</v>
      </c>
      <c r="I29" s="55">
        <f t="shared" si="0"/>
        <v>1259980792.35</v>
      </c>
      <c r="J29" s="41" t="s">
        <v>37</v>
      </c>
      <c r="K29" s="41" t="s">
        <v>38</v>
      </c>
      <c r="L29" s="75" t="s">
        <v>644</v>
      </c>
    </row>
    <row r="30" spans="1:12" s="35" customFormat="1" ht="76.5">
      <c r="A30" s="29"/>
      <c r="B30" s="41">
        <v>93141514</v>
      </c>
      <c r="C30" s="71" t="s">
        <v>73</v>
      </c>
      <c r="D30" s="40" t="s">
        <v>54</v>
      </c>
      <c r="E30" s="41" t="s">
        <v>55</v>
      </c>
      <c r="F30" s="41" t="s">
        <v>35</v>
      </c>
      <c r="G30" s="41" t="s">
        <v>36</v>
      </c>
      <c r="H30" s="55">
        <v>241692846.15</v>
      </c>
      <c r="I30" s="55">
        <f t="shared" si="0"/>
        <v>241692846.15</v>
      </c>
      <c r="J30" s="41" t="s">
        <v>37</v>
      </c>
      <c r="K30" s="41" t="s">
        <v>38</v>
      </c>
      <c r="L30" s="75" t="s">
        <v>644</v>
      </c>
    </row>
    <row r="31" spans="1:12" s="35" customFormat="1" ht="76.5">
      <c r="A31" s="29"/>
      <c r="B31" s="41">
        <v>93141500</v>
      </c>
      <c r="C31" s="71" t="s">
        <v>74</v>
      </c>
      <c r="D31" s="40" t="s">
        <v>33</v>
      </c>
      <c r="E31" s="41" t="s">
        <v>56</v>
      </c>
      <c r="F31" s="41" t="s">
        <v>35</v>
      </c>
      <c r="G31" s="41" t="s">
        <v>36</v>
      </c>
      <c r="H31" s="55">
        <f>+(50000000*5%)+50000000</f>
        <v>52500000</v>
      </c>
      <c r="I31" s="55">
        <f t="shared" si="0"/>
        <v>52500000</v>
      </c>
      <c r="J31" s="41" t="s">
        <v>37</v>
      </c>
      <c r="K31" s="41" t="s">
        <v>38</v>
      </c>
      <c r="L31" s="75" t="s">
        <v>644</v>
      </c>
    </row>
    <row r="32" spans="1:12" s="35" customFormat="1" ht="80.25" customHeight="1">
      <c r="A32" s="29"/>
      <c r="B32" s="41">
        <v>93141506</v>
      </c>
      <c r="C32" s="71" t="s">
        <v>75</v>
      </c>
      <c r="D32" s="41" t="s">
        <v>33</v>
      </c>
      <c r="E32" s="41" t="s">
        <v>57</v>
      </c>
      <c r="F32" s="41" t="s">
        <v>35</v>
      </c>
      <c r="G32" s="41" t="s">
        <v>36</v>
      </c>
      <c r="H32" s="55">
        <v>1986600000</v>
      </c>
      <c r="I32" s="55">
        <f t="shared" si="0"/>
        <v>1986600000</v>
      </c>
      <c r="J32" s="41" t="s">
        <v>37</v>
      </c>
      <c r="K32" s="41" t="s">
        <v>38</v>
      </c>
      <c r="L32" s="75" t="s">
        <v>644</v>
      </c>
    </row>
    <row r="33" spans="1:12" s="34" customFormat="1" ht="76.5">
      <c r="A33" s="29"/>
      <c r="B33" s="41">
        <v>93141501</v>
      </c>
      <c r="C33" s="46" t="s">
        <v>58</v>
      </c>
      <c r="D33" s="41" t="s">
        <v>59</v>
      </c>
      <c r="E33" s="41" t="s">
        <v>47</v>
      </c>
      <c r="F33" s="41" t="s">
        <v>35</v>
      </c>
      <c r="G33" s="41" t="s">
        <v>36</v>
      </c>
      <c r="H33" s="55">
        <v>60000000</v>
      </c>
      <c r="I33" s="55">
        <v>60000000</v>
      </c>
      <c r="J33" s="41" t="s">
        <v>37</v>
      </c>
      <c r="K33" s="41" t="s">
        <v>38</v>
      </c>
      <c r="L33" s="75" t="s">
        <v>644</v>
      </c>
    </row>
    <row r="34" spans="1:12" s="35" customFormat="1" ht="76.5">
      <c r="A34" s="29"/>
      <c r="B34" s="41">
        <v>93141506</v>
      </c>
      <c r="C34" s="71" t="s">
        <v>76</v>
      </c>
      <c r="D34" s="41" t="s">
        <v>33</v>
      </c>
      <c r="E34" s="41" t="s">
        <v>60</v>
      </c>
      <c r="F34" s="41" t="s">
        <v>35</v>
      </c>
      <c r="G34" s="41" t="s">
        <v>36</v>
      </c>
      <c r="H34" s="55">
        <f>+(26400000*5%)+26400000</f>
        <v>27720000</v>
      </c>
      <c r="I34" s="55">
        <f>+H34</f>
        <v>27720000</v>
      </c>
      <c r="J34" s="41" t="s">
        <v>37</v>
      </c>
      <c r="K34" s="41" t="s">
        <v>38</v>
      </c>
      <c r="L34" s="75" t="s">
        <v>644</v>
      </c>
    </row>
    <row r="35" spans="1:12" s="35" customFormat="1" ht="76.5">
      <c r="A35" s="29"/>
      <c r="B35" s="41">
        <v>93141506</v>
      </c>
      <c r="C35" s="71" t="s">
        <v>77</v>
      </c>
      <c r="D35" s="41" t="s">
        <v>33</v>
      </c>
      <c r="E35" s="41" t="s">
        <v>39</v>
      </c>
      <c r="F35" s="41" t="s">
        <v>35</v>
      </c>
      <c r="G35" s="41" t="s">
        <v>36</v>
      </c>
      <c r="H35" s="55">
        <f>+H34</f>
        <v>27720000</v>
      </c>
      <c r="I35" s="55">
        <f>+H35</f>
        <v>27720000</v>
      </c>
      <c r="J35" s="41" t="s">
        <v>37</v>
      </c>
      <c r="K35" s="41" t="s">
        <v>38</v>
      </c>
      <c r="L35" s="75" t="s">
        <v>644</v>
      </c>
    </row>
    <row r="36" spans="1:12" s="35" customFormat="1" ht="76.5">
      <c r="A36" s="29"/>
      <c r="B36" s="41">
        <v>93141513</v>
      </c>
      <c r="C36" s="71" t="s">
        <v>78</v>
      </c>
      <c r="D36" s="41" t="s">
        <v>33</v>
      </c>
      <c r="E36" s="41" t="s">
        <v>48</v>
      </c>
      <c r="F36" s="41" t="s">
        <v>35</v>
      </c>
      <c r="G36" s="41" t="s">
        <v>36</v>
      </c>
      <c r="H36" s="55">
        <f>+(45000000*5%)+45000000</f>
        <v>47250000</v>
      </c>
      <c r="I36" s="55">
        <f>+H36</f>
        <v>47250000</v>
      </c>
      <c r="J36" s="41" t="s">
        <v>37</v>
      </c>
      <c r="K36" s="41" t="s">
        <v>38</v>
      </c>
      <c r="L36" s="75" t="s">
        <v>644</v>
      </c>
    </row>
    <row r="37" spans="1:12" s="35" customFormat="1" ht="76.5">
      <c r="A37" s="29"/>
      <c r="B37" s="45">
        <v>93141501</v>
      </c>
      <c r="C37" s="46" t="s">
        <v>615</v>
      </c>
      <c r="D37" s="45" t="s">
        <v>33</v>
      </c>
      <c r="E37" s="45" t="s">
        <v>34</v>
      </c>
      <c r="F37" s="45" t="s">
        <v>648</v>
      </c>
      <c r="G37" s="45" t="s">
        <v>36</v>
      </c>
      <c r="H37" s="52">
        <v>1050000000</v>
      </c>
      <c r="I37" s="52">
        <v>1050000000</v>
      </c>
      <c r="J37" s="45" t="s">
        <v>37</v>
      </c>
      <c r="K37" s="45" t="s">
        <v>38</v>
      </c>
      <c r="L37" s="76" t="s">
        <v>644</v>
      </c>
    </row>
    <row r="38" spans="1:12" s="35" customFormat="1" ht="83.25" customHeight="1">
      <c r="A38" s="29"/>
      <c r="B38" s="41">
        <v>93141506</v>
      </c>
      <c r="C38" s="71" t="s">
        <v>79</v>
      </c>
      <c r="D38" s="41" t="s">
        <v>80</v>
      </c>
      <c r="E38" s="89" t="s">
        <v>81</v>
      </c>
      <c r="F38" s="41" t="s">
        <v>35</v>
      </c>
      <c r="G38" s="41" t="s">
        <v>36</v>
      </c>
      <c r="H38" s="55">
        <v>121451400</v>
      </c>
      <c r="I38" s="55">
        <f>+H38</f>
        <v>121451400</v>
      </c>
      <c r="J38" s="41" t="s">
        <v>37</v>
      </c>
      <c r="K38" s="41" t="s">
        <v>61</v>
      </c>
      <c r="L38" s="75" t="s">
        <v>644</v>
      </c>
    </row>
    <row r="39" spans="1:12" s="35" customFormat="1" ht="83.25" customHeight="1">
      <c r="A39" s="29"/>
      <c r="B39" s="41" t="s">
        <v>62</v>
      </c>
      <c r="C39" s="71" t="s">
        <v>82</v>
      </c>
      <c r="D39" s="41" t="s">
        <v>80</v>
      </c>
      <c r="E39" s="90" t="s">
        <v>63</v>
      </c>
      <c r="F39" s="41" t="s">
        <v>35</v>
      </c>
      <c r="G39" s="41" t="s">
        <v>64</v>
      </c>
      <c r="H39" s="55">
        <v>257226900</v>
      </c>
      <c r="I39" s="122">
        <f>+H39</f>
        <v>257226900</v>
      </c>
      <c r="J39" s="90" t="s">
        <v>37</v>
      </c>
      <c r="K39" s="90" t="s">
        <v>38</v>
      </c>
      <c r="L39" s="75" t="s">
        <v>644</v>
      </c>
    </row>
    <row r="40" spans="1:12" s="35" customFormat="1" ht="83.25" customHeight="1">
      <c r="A40" s="29"/>
      <c r="B40" s="41" t="s">
        <v>756</v>
      </c>
      <c r="C40" s="71" t="s">
        <v>83</v>
      </c>
      <c r="D40" s="41" t="s">
        <v>80</v>
      </c>
      <c r="E40" s="90" t="s">
        <v>81</v>
      </c>
      <c r="F40" s="41" t="s">
        <v>35</v>
      </c>
      <c r="G40" s="41" t="s">
        <v>649</v>
      </c>
      <c r="H40" s="55">
        <f>+(1036000000*5%)+1036000000</f>
        <v>1087800000</v>
      </c>
      <c r="I40" s="122">
        <f>+H40</f>
        <v>1087800000</v>
      </c>
      <c r="J40" s="90" t="s">
        <v>37</v>
      </c>
      <c r="K40" s="90" t="s">
        <v>38</v>
      </c>
      <c r="L40" s="75" t="s">
        <v>644</v>
      </c>
    </row>
    <row r="41" spans="1:12" s="35" customFormat="1" ht="83.25" customHeight="1">
      <c r="A41" s="29"/>
      <c r="B41" s="83">
        <v>93141500</v>
      </c>
      <c r="C41" s="71" t="s">
        <v>84</v>
      </c>
      <c r="D41" s="41" t="s">
        <v>80</v>
      </c>
      <c r="E41" s="90" t="s">
        <v>63</v>
      </c>
      <c r="F41" s="41" t="s">
        <v>35</v>
      </c>
      <c r="G41" s="41" t="s">
        <v>64</v>
      </c>
      <c r="H41" s="55">
        <f>+(25000000*5%)+25000000</f>
        <v>26250000</v>
      </c>
      <c r="I41" s="122">
        <f>+H41</f>
        <v>26250000</v>
      </c>
      <c r="J41" s="90" t="s">
        <v>37</v>
      </c>
      <c r="K41" s="90" t="s">
        <v>38</v>
      </c>
      <c r="L41" s="75" t="s">
        <v>644</v>
      </c>
    </row>
    <row r="42" spans="1:12" s="35" customFormat="1" ht="83.25" customHeight="1">
      <c r="A42" s="29"/>
      <c r="B42" s="83">
        <v>93141600</v>
      </c>
      <c r="C42" s="91" t="s">
        <v>696</v>
      </c>
      <c r="D42" s="40" t="s">
        <v>42</v>
      </c>
      <c r="E42" s="90" t="s">
        <v>697</v>
      </c>
      <c r="F42" s="41" t="s">
        <v>35</v>
      </c>
      <c r="G42" s="41" t="s">
        <v>64</v>
      </c>
      <c r="H42" s="55">
        <v>41333333</v>
      </c>
      <c r="I42" s="55">
        <v>41333333</v>
      </c>
      <c r="J42" s="90" t="s">
        <v>37</v>
      </c>
      <c r="K42" s="90" t="s">
        <v>38</v>
      </c>
      <c r="L42" s="75" t="s">
        <v>698</v>
      </c>
    </row>
    <row r="43" spans="1:12" s="35" customFormat="1" ht="83.25" customHeight="1">
      <c r="A43" s="29"/>
      <c r="B43" s="83">
        <v>93141600</v>
      </c>
      <c r="C43" s="91" t="s">
        <v>696</v>
      </c>
      <c r="D43" s="40" t="s">
        <v>42</v>
      </c>
      <c r="E43" s="90" t="s">
        <v>697</v>
      </c>
      <c r="F43" s="41" t="s">
        <v>35</v>
      </c>
      <c r="G43" s="41" t="s">
        <v>64</v>
      </c>
      <c r="H43" s="55">
        <v>41333333</v>
      </c>
      <c r="I43" s="55">
        <v>41333333</v>
      </c>
      <c r="J43" s="90" t="s">
        <v>37</v>
      </c>
      <c r="K43" s="90" t="s">
        <v>38</v>
      </c>
      <c r="L43" s="75" t="s">
        <v>698</v>
      </c>
    </row>
    <row r="44" spans="1:12" s="35" customFormat="1" ht="83.25" customHeight="1">
      <c r="A44" s="29"/>
      <c r="B44" s="83">
        <v>93141600</v>
      </c>
      <c r="C44" s="91" t="s">
        <v>696</v>
      </c>
      <c r="D44" s="40" t="s">
        <v>42</v>
      </c>
      <c r="E44" s="90" t="s">
        <v>697</v>
      </c>
      <c r="F44" s="41" t="s">
        <v>35</v>
      </c>
      <c r="G44" s="41" t="s">
        <v>64</v>
      </c>
      <c r="H44" s="55">
        <v>41333333</v>
      </c>
      <c r="I44" s="55">
        <v>41333333</v>
      </c>
      <c r="J44" s="90" t="s">
        <v>37</v>
      </c>
      <c r="K44" s="90" t="s">
        <v>38</v>
      </c>
      <c r="L44" s="75" t="s">
        <v>698</v>
      </c>
    </row>
    <row r="45" spans="1:12" s="35" customFormat="1" ht="83.25" customHeight="1">
      <c r="A45" s="29"/>
      <c r="B45" s="49">
        <v>93141500</v>
      </c>
      <c r="C45" s="92" t="s">
        <v>699</v>
      </c>
      <c r="D45" s="62" t="s">
        <v>42</v>
      </c>
      <c r="E45" s="45" t="s">
        <v>700</v>
      </c>
      <c r="F45" s="41" t="s">
        <v>35</v>
      </c>
      <c r="G45" s="41" t="s">
        <v>64</v>
      </c>
      <c r="H45" s="123">
        <v>57750000</v>
      </c>
      <c r="I45" s="123">
        <v>57750000</v>
      </c>
      <c r="J45" s="90" t="s">
        <v>37</v>
      </c>
      <c r="K45" s="90" t="s">
        <v>38</v>
      </c>
      <c r="L45" s="75" t="s">
        <v>701</v>
      </c>
    </row>
    <row r="46" spans="1:12" s="35" customFormat="1" ht="67.5" customHeight="1">
      <c r="A46" s="29"/>
      <c r="B46" s="83">
        <v>93141500</v>
      </c>
      <c r="C46" s="71" t="s">
        <v>702</v>
      </c>
      <c r="D46" s="40" t="s">
        <v>42</v>
      </c>
      <c r="E46" s="90" t="s">
        <v>703</v>
      </c>
      <c r="F46" s="41" t="s">
        <v>35</v>
      </c>
      <c r="G46" s="41" t="s">
        <v>64</v>
      </c>
      <c r="H46" s="55">
        <v>18910000</v>
      </c>
      <c r="I46" s="55">
        <v>18910000</v>
      </c>
      <c r="J46" s="90" t="s">
        <v>37</v>
      </c>
      <c r="K46" s="90" t="s">
        <v>38</v>
      </c>
      <c r="L46" s="75" t="s">
        <v>701</v>
      </c>
    </row>
    <row r="47" spans="1:12" s="35" customFormat="1" ht="91.5" customHeight="1">
      <c r="A47" s="29"/>
      <c r="B47" s="83">
        <v>93141501</v>
      </c>
      <c r="C47" s="71" t="s">
        <v>85</v>
      </c>
      <c r="D47" s="41" t="s">
        <v>80</v>
      </c>
      <c r="E47" s="90" t="s">
        <v>63</v>
      </c>
      <c r="F47" s="41" t="s">
        <v>35</v>
      </c>
      <c r="G47" s="41" t="s">
        <v>64</v>
      </c>
      <c r="H47" s="55">
        <f>+(260000000*5%)+260000000</f>
        <v>273000000</v>
      </c>
      <c r="I47" s="122">
        <f>+H47</f>
        <v>273000000</v>
      </c>
      <c r="J47" s="90" t="s">
        <v>37</v>
      </c>
      <c r="K47" s="90" t="s">
        <v>38</v>
      </c>
      <c r="L47" s="75" t="s">
        <v>644</v>
      </c>
    </row>
    <row r="48" spans="1:12" s="35" customFormat="1" ht="38.25">
      <c r="A48" s="29"/>
      <c r="B48" s="140">
        <v>80131500</v>
      </c>
      <c r="C48" s="42" t="s">
        <v>650</v>
      </c>
      <c r="D48" s="141" t="s">
        <v>246</v>
      </c>
      <c r="E48" s="142" t="s">
        <v>162</v>
      </c>
      <c r="F48" s="42" t="s">
        <v>248</v>
      </c>
      <c r="G48" s="42" t="s">
        <v>36</v>
      </c>
      <c r="H48" s="143" t="s">
        <v>651</v>
      </c>
      <c r="I48" s="143" t="s">
        <v>651</v>
      </c>
      <c r="J48" s="42" t="s">
        <v>37</v>
      </c>
      <c r="K48" s="42" t="s">
        <v>61</v>
      </c>
      <c r="L48" s="42" t="s">
        <v>249</v>
      </c>
    </row>
    <row r="49" spans="1:12" s="34" customFormat="1" ht="38.25">
      <c r="A49" s="29"/>
      <c r="B49" s="43">
        <v>80131500</v>
      </c>
      <c r="C49" s="43" t="s">
        <v>245</v>
      </c>
      <c r="D49" s="141" t="s">
        <v>246</v>
      </c>
      <c r="E49" s="42" t="s">
        <v>247</v>
      </c>
      <c r="F49" s="42" t="s">
        <v>248</v>
      </c>
      <c r="G49" s="42" t="s">
        <v>36</v>
      </c>
      <c r="H49" s="144">
        <v>209878243</v>
      </c>
      <c r="I49" s="144">
        <v>209878243</v>
      </c>
      <c r="J49" s="42" t="s">
        <v>37</v>
      </c>
      <c r="K49" s="42" t="s">
        <v>61</v>
      </c>
      <c r="L49" s="42" t="s">
        <v>249</v>
      </c>
    </row>
    <row r="50" spans="1:12" s="34" customFormat="1" ht="51">
      <c r="A50" s="29"/>
      <c r="B50" s="43">
        <v>80131500</v>
      </c>
      <c r="C50" s="43" t="s">
        <v>250</v>
      </c>
      <c r="D50" s="141" t="s">
        <v>246</v>
      </c>
      <c r="E50" s="42" t="s">
        <v>251</v>
      </c>
      <c r="F50" s="42" t="s">
        <v>248</v>
      </c>
      <c r="G50" s="42" t="s">
        <v>36</v>
      </c>
      <c r="H50" s="144" t="s">
        <v>652</v>
      </c>
      <c r="I50" s="144" t="s">
        <v>652</v>
      </c>
      <c r="J50" s="42" t="s">
        <v>37</v>
      </c>
      <c r="K50" s="42" t="s">
        <v>61</v>
      </c>
      <c r="L50" s="42" t="s">
        <v>249</v>
      </c>
    </row>
    <row r="51" spans="1:12" s="34" customFormat="1" ht="38.25">
      <c r="A51" s="29"/>
      <c r="B51" s="42">
        <v>80131500</v>
      </c>
      <c r="C51" s="145" t="s">
        <v>252</v>
      </c>
      <c r="D51" s="141" t="s">
        <v>246</v>
      </c>
      <c r="E51" s="42" t="s">
        <v>162</v>
      </c>
      <c r="F51" s="42" t="s">
        <v>248</v>
      </c>
      <c r="G51" s="42" t="s">
        <v>36</v>
      </c>
      <c r="H51" s="44">
        <v>25796460</v>
      </c>
      <c r="I51" s="44">
        <v>25796460</v>
      </c>
      <c r="J51" s="42" t="s">
        <v>37</v>
      </c>
      <c r="K51" s="42" t="s">
        <v>61</v>
      </c>
      <c r="L51" s="42" t="s">
        <v>253</v>
      </c>
    </row>
    <row r="52" spans="1:12" s="34" customFormat="1" ht="98.25" customHeight="1">
      <c r="A52" s="29"/>
      <c r="B52" s="42">
        <v>80131500</v>
      </c>
      <c r="C52" s="145" t="s">
        <v>767</v>
      </c>
      <c r="D52" s="141" t="s">
        <v>246</v>
      </c>
      <c r="E52" s="42" t="s">
        <v>254</v>
      </c>
      <c r="F52" s="42" t="s">
        <v>248</v>
      </c>
      <c r="G52" s="42" t="s">
        <v>36</v>
      </c>
      <c r="H52" s="146" t="s">
        <v>768</v>
      </c>
      <c r="I52" s="147" t="s">
        <v>768</v>
      </c>
      <c r="J52" s="42" t="s">
        <v>37</v>
      </c>
      <c r="K52" s="42" t="s">
        <v>61</v>
      </c>
      <c r="L52" s="42" t="s">
        <v>294</v>
      </c>
    </row>
    <row r="53" spans="1:12" s="34" customFormat="1" ht="63.75">
      <c r="A53" s="29"/>
      <c r="B53" s="42" t="s">
        <v>777</v>
      </c>
      <c r="C53" s="42" t="s">
        <v>653</v>
      </c>
      <c r="D53" s="141" t="s">
        <v>246</v>
      </c>
      <c r="E53" s="42" t="s">
        <v>254</v>
      </c>
      <c r="F53" s="42" t="s">
        <v>255</v>
      </c>
      <c r="G53" s="42" t="s">
        <v>36</v>
      </c>
      <c r="H53" s="144">
        <v>193188692</v>
      </c>
      <c r="I53" s="144">
        <v>193188692</v>
      </c>
      <c r="J53" s="42" t="s">
        <v>37</v>
      </c>
      <c r="K53" s="42" t="s">
        <v>61</v>
      </c>
      <c r="L53" s="42" t="s">
        <v>256</v>
      </c>
    </row>
    <row r="54" spans="1:12" s="34" customFormat="1" ht="63.75">
      <c r="A54" s="29"/>
      <c r="B54" s="42" t="s">
        <v>257</v>
      </c>
      <c r="C54" s="42" t="s">
        <v>258</v>
      </c>
      <c r="D54" s="141" t="s">
        <v>246</v>
      </c>
      <c r="E54" s="42" t="s">
        <v>254</v>
      </c>
      <c r="F54" s="42" t="s">
        <v>259</v>
      </c>
      <c r="G54" s="42" t="s">
        <v>36</v>
      </c>
      <c r="H54" s="144" t="s">
        <v>260</v>
      </c>
      <c r="I54" s="144" t="s">
        <v>260</v>
      </c>
      <c r="J54" s="42" t="s">
        <v>37</v>
      </c>
      <c r="K54" s="42" t="s">
        <v>61</v>
      </c>
      <c r="L54" s="42" t="s">
        <v>256</v>
      </c>
    </row>
    <row r="55" spans="1:12" s="34" customFormat="1" ht="141" customHeight="1">
      <c r="A55" s="29"/>
      <c r="B55" s="42" t="s">
        <v>769</v>
      </c>
      <c r="C55" s="42" t="s">
        <v>261</v>
      </c>
      <c r="D55" s="141" t="s">
        <v>246</v>
      </c>
      <c r="E55" s="42" t="s">
        <v>162</v>
      </c>
      <c r="F55" s="42" t="s">
        <v>259</v>
      </c>
      <c r="G55" s="42" t="s">
        <v>36</v>
      </c>
      <c r="H55" s="144" t="s">
        <v>262</v>
      </c>
      <c r="I55" s="144" t="s">
        <v>262</v>
      </c>
      <c r="J55" s="42" t="s">
        <v>37</v>
      </c>
      <c r="K55" s="42" t="s">
        <v>38</v>
      </c>
      <c r="L55" s="42" t="s">
        <v>263</v>
      </c>
    </row>
    <row r="56" spans="1:12" s="34" customFormat="1" ht="135" customHeight="1">
      <c r="A56" s="29"/>
      <c r="B56" s="42" t="s">
        <v>778</v>
      </c>
      <c r="C56" s="42" t="s">
        <v>264</v>
      </c>
      <c r="D56" s="141" t="s">
        <v>246</v>
      </c>
      <c r="E56" s="42" t="s">
        <v>162</v>
      </c>
      <c r="F56" s="42" t="s">
        <v>265</v>
      </c>
      <c r="G56" s="42" t="s">
        <v>36</v>
      </c>
      <c r="H56" s="144">
        <v>500000000</v>
      </c>
      <c r="I56" s="144">
        <f>H56</f>
        <v>500000000</v>
      </c>
      <c r="J56" s="42" t="s">
        <v>37</v>
      </c>
      <c r="K56" s="42" t="s">
        <v>38</v>
      </c>
      <c r="L56" s="42" t="s">
        <v>266</v>
      </c>
    </row>
    <row r="57" spans="1:12" s="34" customFormat="1" ht="76.5">
      <c r="A57" s="29"/>
      <c r="B57" s="42" t="s">
        <v>267</v>
      </c>
      <c r="C57" s="42" t="s">
        <v>268</v>
      </c>
      <c r="D57" s="141" t="s">
        <v>246</v>
      </c>
      <c r="E57" s="42" t="s">
        <v>269</v>
      </c>
      <c r="F57" s="42" t="s">
        <v>270</v>
      </c>
      <c r="G57" s="42" t="s">
        <v>36</v>
      </c>
      <c r="H57" s="144" t="s">
        <v>654</v>
      </c>
      <c r="I57" s="144" t="s">
        <v>654</v>
      </c>
      <c r="J57" s="42" t="s">
        <v>37</v>
      </c>
      <c r="K57" s="42" t="s">
        <v>38</v>
      </c>
      <c r="L57" s="42" t="s">
        <v>266</v>
      </c>
    </row>
    <row r="58" spans="1:12" s="34" customFormat="1" ht="51">
      <c r="A58" s="29"/>
      <c r="B58" s="42" t="s">
        <v>271</v>
      </c>
      <c r="C58" s="42" t="s">
        <v>272</v>
      </c>
      <c r="D58" s="141" t="s">
        <v>246</v>
      </c>
      <c r="E58" s="42" t="s">
        <v>162</v>
      </c>
      <c r="F58" s="42" t="s">
        <v>259</v>
      </c>
      <c r="G58" s="42" t="s">
        <v>36</v>
      </c>
      <c r="H58" s="144">
        <v>1500000000</v>
      </c>
      <c r="I58" s="144">
        <v>1500000000</v>
      </c>
      <c r="J58" s="42" t="s">
        <v>37</v>
      </c>
      <c r="K58" s="42" t="s">
        <v>61</v>
      </c>
      <c r="L58" s="42" t="s">
        <v>273</v>
      </c>
    </row>
    <row r="59" spans="1:12" s="34" customFormat="1" ht="63.75">
      <c r="A59" s="29"/>
      <c r="B59" s="42" t="s">
        <v>271</v>
      </c>
      <c r="C59" s="42" t="s">
        <v>274</v>
      </c>
      <c r="D59" s="141" t="s">
        <v>246</v>
      </c>
      <c r="E59" s="42" t="s">
        <v>162</v>
      </c>
      <c r="F59" s="42" t="s">
        <v>171</v>
      </c>
      <c r="G59" s="42" t="s">
        <v>36</v>
      </c>
      <c r="H59" s="144" t="s">
        <v>275</v>
      </c>
      <c r="I59" s="144" t="s">
        <v>275</v>
      </c>
      <c r="J59" s="42" t="s">
        <v>37</v>
      </c>
      <c r="K59" s="42" t="s">
        <v>61</v>
      </c>
      <c r="L59" s="42" t="s">
        <v>276</v>
      </c>
    </row>
    <row r="60" spans="1:12" s="34" customFormat="1" ht="51">
      <c r="A60" s="29"/>
      <c r="B60" s="42">
        <v>41115500</v>
      </c>
      <c r="C60" s="42" t="s">
        <v>655</v>
      </c>
      <c r="D60" s="141" t="s">
        <v>246</v>
      </c>
      <c r="E60" s="42" t="s">
        <v>656</v>
      </c>
      <c r="F60" s="42" t="s">
        <v>171</v>
      </c>
      <c r="G60" s="42" t="s">
        <v>36</v>
      </c>
      <c r="H60" s="144" t="s">
        <v>657</v>
      </c>
      <c r="I60" s="144" t="s">
        <v>657</v>
      </c>
      <c r="J60" s="42" t="s">
        <v>37</v>
      </c>
      <c r="K60" s="42" t="s">
        <v>61</v>
      </c>
      <c r="L60" s="42" t="s">
        <v>273</v>
      </c>
    </row>
    <row r="61" spans="1:12" s="34" customFormat="1" ht="51">
      <c r="A61" s="29"/>
      <c r="B61" s="42">
        <v>81111811</v>
      </c>
      <c r="C61" s="42" t="s">
        <v>277</v>
      </c>
      <c r="D61" s="141" t="s">
        <v>246</v>
      </c>
      <c r="E61" s="42" t="s">
        <v>269</v>
      </c>
      <c r="F61" s="145" t="s">
        <v>265</v>
      </c>
      <c r="G61" s="145" t="s">
        <v>36</v>
      </c>
      <c r="H61" s="144">
        <v>150000000</v>
      </c>
      <c r="I61" s="144">
        <f>H61</f>
        <v>150000000</v>
      </c>
      <c r="J61" s="42" t="s">
        <v>37</v>
      </c>
      <c r="K61" s="42" t="s">
        <v>61</v>
      </c>
      <c r="L61" s="42" t="s">
        <v>282</v>
      </c>
    </row>
    <row r="62" spans="1:12" s="34" customFormat="1" ht="76.5">
      <c r="A62" s="29"/>
      <c r="B62" s="42" t="s">
        <v>658</v>
      </c>
      <c r="C62" s="42" t="s">
        <v>659</v>
      </c>
      <c r="D62" s="141" t="s">
        <v>246</v>
      </c>
      <c r="E62" s="42" t="s">
        <v>162</v>
      </c>
      <c r="F62" s="42" t="s">
        <v>171</v>
      </c>
      <c r="G62" s="42" t="s">
        <v>36</v>
      </c>
      <c r="H62" s="144" t="s">
        <v>660</v>
      </c>
      <c r="I62" s="144" t="s">
        <v>660</v>
      </c>
      <c r="J62" s="42" t="s">
        <v>37</v>
      </c>
      <c r="K62" s="42" t="s">
        <v>61</v>
      </c>
      <c r="L62" s="42" t="s">
        <v>278</v>
      </c>
    </row>
    <row r="63" spans="1:12" s="34" customFormat="1" ht="114.75">
      <c r="A63" s="29"/>
      <c r="B63" s="42" t="s">
        <v>279</v>
      </c>
      <c r="C63" s="42" t="s">
        <v>770</v>
      </c>
      <c r="D63" s="141" t="s">
        <v>246</v>
      </c>
      <c r="E63" s="42" t="s">
        <v>162</v>
      </c>
      <c r="F63" s="42" t="s">
        <v>259</v>
      </c>
      <c r="G63" s="42" t="s">
        <v>36</v>
      </c>
      <c r="H63" s="144">
        <v>50000000</v>
      </c>
      <c r="I63" s="144">
        <v>50000000</v>
      </c>
      <c r="J63" s="42" t="s">
        <v>37</v>
      </c>
      <c r="K63" s="42" t="s">
        <v>61</v>
      </c>
      <c r="L63" s="42" t="s">
        <v>276</v>
      </c>
    </row>
    <row r="64" spans="1:12" s="34" customFormat="1" ht="51">
      <c r="A64" s="29"/>
      <c r="B64" s="42">
        <v>92101701</v>
      </c>
      <c r="C64" s="42" t="s">
        <v>280</v>
      </c>
      <c r="D64" s="141" t="s">
        <v>246</v>
      </c>
      <c r="E64" s="42" t="s">
        <v>162</v>
      </c>
      <c r="F64" s="42" t="s">
        <v>281</v>
      </c>
      <c r="G64" s="42" t="s">
        <v>36</v>
      </c>
      <c r="H64" s="144">
        <v>540000000</v>
      </c>
      <c r="I64" s="144">
        <v>540000000</v>
      </c>
      <c r="J64" s="42" t="s">
        <v>37</v>
      </c>
      <c r="K64" s="42" t="s">
        <v>61</v>
      </c>
      <c r="L64" s="42" t="s">
        <v>282</v>
      </c>
    </row>
    <row r="65" spans="1:12" s="34" customFormat="1" ht="51">
      <c r="A65" s="29"/>
      <c r="B65" s="42">
        <v>81111811</v>
      </c>
      <c r="C65" s="45" t="s">
        <v>277</v>
      </c>
      <c r="D65" s="141" t="s">
        <v>246</v>
      </c>
      <c r="E65" s="42" t="s">
        <v>254</v>
      </c>
      <c r="F65" s="145" t="s">
        <v>265</v>
      </c>
      <c r="G65" s="145" t="s">
        <v>36</v>
      </c>
      <c r="H65" s="144">
        <v>150000000</v>
      </c>
      <c r="I65" s="144">
        <f aca="true" t="shared" si="1" ref="I65:I70">H65</f>
        <v>150000000</v>
      </c>
      <c r="J65" s="42" t="s">
        <v>37</v>
      </c>
      <c r="K65" s="42" t="s">
        <v>61</v>
      </c>
      <c r="L65" s="42" t="s">
        <v>283</v>
      </c>
    </row>
    <row r="66" spans="1:12" s="34" customFormat="1" ht="51">
      <c r="A66" s="29"/>
      <c r="B66" s="42">
        <v>45121500</v>
      </c>
      <c r="C66" s="42" t="s">
        <v>771</v>
      </c>
      <c r="D66" s="141" t="s">
        <v>246</v>
      </c>
      <c r="E66" s="42" t="s">
        <v>254</v>
      </c>
      <c r="F66" s="145" t="s">
        <v>265</v>
      </c>
      <c r="G66" s="145" t="s">
        <v>36</v>
      </c>
      <c r="H66" s="144">
        <v>3000000000</v>
      </c>
      <c r="I66" s="144">
        <f t="shared" si="1"/>
        <v>3000000000</v>
      </c>
      <c r="J66" s="42" t="s">
        <v>37</v>
      </c>
      <c r="K66" s="42" t="s">
        <v>61</v>
      </c>
      <c r="L66" s="42" t="s">
        <v>284</v>
      </c>
    </row>
    <row r="67" spans="1:12" s="34" customFormat="1" ht="38.25">
      <c r="A67" s="29"/>
      <c r="B67" s="42">
        <v>83111802</v>
      </c>
      <c r="C67" s="42" t="s">
        <v>285</v>
      </c>
      <c r="D67" s="141" t="s">
        <v>246</v>
      </c>
      <c r="E67" s="42" t="s">
        <v>254</v>
      </c>
      <c r="F67" s="145" t="s">
        <v>286</v>
      </c>
      <c r="G67" s="145" t="s">
        <v>36</v>
      </c>
      <c r="H67" s="144">
        <v>600000000</v>
      </c>
      <c r="I67" s="144">
        <f t="shared" si="1"/>
        <v>600000000</v>
      </c>
      <c r="J67" s="42" t="s">
        <v>37</v>
      </c>
      <c r="K67" s="42" t="s">
        <v>61</v>
      </c>
      <c r="L67" s="42" t="s">
        <v>282</v>
      </c>
    </row>
    <row r="68" spans="1:12" s="34" customFormat="1" ht="51">
      <c r="A68" s="29"/>
      <c r="B68" s="42">
        <v>80100500</v>
      </c>
      <c r="C68" s="45" t="s">
        <v>287</v>
      </c>
      <c r="D68" s="141" t="s">
        <v>246</v>
      </c>
      <c r="E68" s="42" t="s">
        <v>254</v>
      </c>
      <c r="F68" s="42" t="s">
        <v>259</v>
      </c>
      <c r="G68" s="42" t="s">
        <v>36</v>
      </c>
      <c r="H68" s="144">
        <v>400000000</v>
      </c>
      <c r="I68" s="144">
        <f t="shared" si="1"/>
        <v>400000000</v>
      </c>
      <c r="J68" s="42" t="s">
        <v>37</v>
      </c>
      <c r="K68" s="42" t="s">
        <v>61</v>
      </c>
      <c r="L68" s="42" t="s">
        <v>288</v>
      </c>
    </row>
    <row r="69" spans="1:12" s="34" customFormat="1" ht="51">
      <c r="A69" s="29"/>
      <c r="B69" s="42">
        <v>80111504</v>
      </c>
      <c r="C69" s="45" t="s">
        <v>661</v>
      </c>
      <c r="D69" s="141" t="s">
        <v>246</v>
      </c>
      <c r="E69" s="42" t="s">
        <v>254</v>
      </c>
      <c r="F69" s="42" t="s">
        <v>259</v>
      </c>
      <c r="G69" s="42" t="s">
        <v>36</v>
      </c>
      <c r="H69" s="144">
        <v>125000000</v>
      </c>
      <c r="I69" s="144">
        <f t="shared" si="1"/>
        <v>125000000</v>
      </c>
      <c r="J69" s="42" t="s">
        <v>37</v>
      </c>
      <c r="K69" s="42" t="s">
        <v>61</v>
      </c>
      <c r="L69" s="42" t="s">
        <v>288</v>
      </c>
    </row>
    <row r="70" spans="1:12" s="34" customFormat="1" ht="63.75">
      <c r="A70" s="29"/>
      <c r="B70" s="42">
        <v>80161500</v>
      </c>
      <c r="C70" s="45" t="s">
        <v>289</v>
      </c>
      <c r="D70" s="141" t="s">
        <v>246</v>
      </c>
      <c r="E70" s="42" t="s">
        <v>254</v>
      </c>
      <c r="F70" s="42" t="s">
        <v>290</v>
      </c>
      <c r="G70" s="42" t="s">
        <v>36</v>
      </c>
      <c r="H70" s="144">
        <v>700000000</v>
      </c>
      <c r="I70" s="144">
        <f t="shared" si="1"/>
        <v>700000000</v>
      </c>
      <c r="J70" s="42" t="s">
        <v>37</v>
      </c>
      <c r="K70" s="42" t="s">
        <v>61</v>
      </c>
      <c r="L70" s="42" t="s">
        <v>288</v>
      </c>
    </row>
    <row r="71" spans="1:12" s="34" customFormat="1" ht="51">
      <c r="A71" s="29"/>
      <c r="B71" s="45" t="s">
        <v>291</v>
      </c>
      <c r="C71" s="45" t="s">
        <v>292</v>
      </c>
      <c r="D71" s="141" t="s">
        <v>246</v>
      </c>
      <c r="E71" s="42" t="s">
        <v>254</v>
      </c>
      <c r="F71" s="145" t="s">
        <v>293</v>
      </c>
      <c r="G71" s="145" t="s">
        <v>36</v>
      </c>
      <c r="H71" s="44">
        <v>50000000</v>
      </c>
      <c r="I71" s="44">
        <v>50000000</v>
      </c>
      <c r="J71" s="42" t="s">
        <v>37</v>
      </c>
      <c r="K71" s="42" t="s">
        <v>61</v>
      </c>
      <c r="L71" s="42" t="s">
        <v>294</v>
      </c>
    </row>
    <row r="72" spans="1:12" s="34" customFormat="1" ht="51">
      <c r="A72" s="29"/>
      <c r="B72" s="42" t="s">
        <v>779</v>
      </c>
      <c r="C72" s="45" t="s">
        <v>662</v>
      </c>
      <c r="D72" s="141" t="s">
        <v>246</v>
      </c>
      <c r="E72" s="42" t="s">
        <v>254</v>
      </c>
      <c r="F72" s="42" t="s">
        <v>171</v>
      </c>
      <c r="G72" s="42" t="s">
        <v>36</v>
      </c>
      <c r="H72" s="144">
        <v>1545827472</v>
      </c>
      <c r="I72" s="144">
        <v>1545827472</v>
      </c>
      <c r="J72" s="42" t="s">
        <v>37</v>
      </c>
      <c r="K72" s="42" t="s">
        <v>61</v>
      </c>
      <c r="L72" s="42" t="s">
        <v>295</v>
      </c>
    </row>
    <row r="73" spans="1:12" s="34" customFormat="1" ht="76.5">
      <c r="A73" s="29"/>
      <c r="B73" s="42">
        <v>92111801</v>
      </c>
      <c r="C73" s="45" t="s">
        <v>296</v>
      </c>
      <c r="D73" s="141" t="s">
        <v>246</v>
      </c>
      <c r="E73" s="42" t="s">
        <v>254</v>
      </c>
      <c r="F73" s="42" t="s">
        <v>171</v>
      </c>
      <c r="G73" s="42" t="s">
        <v>36</v>
      </c>
      <c r="H73" s="144">
        <v>100000000</v>
      </c>
      <c r="I73" s="144">
        <v>100000000</v>
      </c>
      <c r="J73" s="42" t="s">
        <v>37</v>
      </c>
      <c r="K73" s="42" t="s">
        <v>61</v>
      </c>
      <c r="L73" s="42" t="s">
        <v>295</v>
      </c>
    </row>
    <row r="74" spans="1:12" s="34" customFormat="1" ht="76.5">
      <c r="A74" s="29"/>
      <c r="B74" s="42">
        <v>92101900</v>
      </c>
      <c r="C74" s="45" t="s">
        <v>297</v>
      </c>
      <c r="D74" s="141" t="s">
        <v>246</v>
      </c>
      <c r="E74" s="42" t="s">
        <v>254</v>
      </c>
      <c r="F74" s="42" t="s">
        <v>171</v>
      </c>
      <c r="G74" s="42" t="s">
        <v>36</v>
      </c>
      <c r="H74" s="144">
        <v>100000000</v>
      </c>
      <c r="I74" s="144">
        <v>100000000</v>
      </c>
      <c r="J74" s="42" t="s">
        <v>37</v>
      </c>
      <c r="K74" s="42" t="s">
        <v>61</v>
      </c>
      <c r="L74" s="42" t="s">
        <v>295</v>
      </c>
    </row>
    <row r="75" spans="1:12" s="34" customFormat="1" ht="51">
      <c r="A75" s="29"/>
      <c r="B75" s="42">
        <v>80101510</v>
      </c>
      <c r="C75" s="42" t="s">
        <v>298</v>
      </c>
      <c r="D75" s="141" t="s">
        <v>246</v>
      </c>
      <c r="E75" s="42" t="s">
        <v>254</v>
      </c>
      <c r="F75" s="42" t="s">
        <v>299</v>
      </c>
      <c r="G75" s="42" t="s">
        <v>36</v>
      </c>
      <c r="H75" s="144">
        <v>160000000</v>
      </c>
      <c r="I75" s="144">
        <f>H75</f>
        <v>160000000</v>
      </c>
      <c r="J75" s="42" t="s">
        <v>37</v>
      </c>
      <c r="K75" s="42" t="s">
        <v>61</v>
      </c>
      <c r="L75" s="42" t="s">
        <v>295</v>
      </c>
    </row>
    <row r="76" spans="1:12" s="34" customFormat="1" ht="51">
      <c r="A76" s="29"/>
      <c r="B76" s="42">
        <v>77111508</v>
      </c>
      <c r="C76" s="145" t="s">
        <v>300</v>
      </c>
      <c r="D76" s="141" t="s">
        <v>246</v>
      </c>
      <c r="E76" s="42" t="s">
        <v>269</v>
      </c>
      <c r="F76" s="42" t="s">
        <v>259</v>
      </c>
      <c r="G76" s="42" t="s">
        <v>36</v>
      </c>
      <c r="H76" s="144">
        <v>220000000</v>
      </c>
      <c r="I76" s="144">
        <v>220000000</v>
      </c>
      <c r="J76" s="42" t="s">
        <v>37</v>
      </c>
      <c r="K76" s="42" t="s">
        <v>61</v>
      </c>
      <c r="L76" s="42" t="s">
        <v>295</v>
      </c>
    </row>
    <row r="77" spans="1:12" s="34" customFormat="1" ht="103.5" customHeight="1">
      <c r="A77" s="29"/>
      <c r="B77" s="42">
        <v>73152108</v>
      </c>
      <c r="C77" s="145" t="s">
        <v>301</v>
      </c>
      <c r="D77" s="141" t="s">
        <v>246</v>
      </c>
      <c r="E77" s="42" t="s">
        <v>269</v>
      </c>
      <c r="F77" s="42" t="s">
        <v>259</v>
      </c>
      <c r="G77" s="42" t="s">
        <v>36</v>
      </c>
      <c r="H77" s="144">
        <v>60000000</v>
      </c>
      <c r="I77" s="144">
        <v>60000000</v>
      </c>
      <c r="J77" s="42" t="s">
        <v>37</v>
      </c>
      <c r="K77" s="42" t="s">
        <v>61</v>
      </c>
      <c r="L77" s="42" t="s">
        <v>282</v>
      </c>
    </row>
    <row r="78" spans="1:12" s="34" customFormat="1" ht="76.5">
      <c r="A78" s="29"/>
      <c r="B78" s="42" t="s">
        <v>780</v>
      </c>
      <c r="C78" s="42" t="s">
        <v>772</v>
      </c>
      <c r="D78" s="141" t="s">
        <v>246</v>
      </c>
      <c r="E78" s="42" t="s">
        <v>254</v>
      </c>
      <c r="F78" s="42" t="s">
        <v>171</v>
      </c>
      <c r="G78" s="42" t="s">
        <v>36</v>
      </c>
      <c r="H78" s="144" t="s">
        <v>302</v>
      </c>
      <c r="I78" s="144" t="s">
        <v>303</v>
      </c>
      <c r="J78" s="42" t="s">
        <v>37</v>
      </c>
      <c r="K78" s="42" t="s">
        <v>38</v>
      </c>
      <c r="L78" s="42" t="s">
        <v>304</v>
      </c>
    </row>
    <row r="79" spans="1:12" s="34" customFormat="1" ht="51">
      <c r="A79" s="29"/>
      <c r="B79" s="42">
        <v>82121502</v>
      </c>
      <c r="C79" s="42" t="s">
        <v>305</v>
      </c>
      <c r="D79" s="141" t="s">
        <v>246</v>
      </c>
      <c r="E79" s="42" t="s">
        <v>254</v>
      </c>
      <c r="F79" s="42" t="s">
        <v>306</v>
      </c>
      <c r="G79" s="42" t="s">
        <v>36</v>
      </c>
      <c r="H79" s="144">
        <v>45100000</v>
      </c>
      <c r="I79" s="144">
        <v>45100000</v>
      </c>
      <c r="J79" s="42" t="s">
        <v>37</v>
      </c>
      <c r="K79" s="42" t="s">
        <v>38</v>
      </c>
      <c r="L79" s="42" t="s">
        <v>304</v>
      </c>
    </row>
    <row r="80" spans="1:12" s="34" customFormat="1" ht="51">
      <c r="A80" s="29"/>
      <c r="B80" s="42">
        <v>93131500</v>
      </c>
      <c r="C80" s="42" t="s">
        <v>307</v>
      </c>
      <c r="D80" s="141" t="s">
        <v>246</v>
      </c>
      <c r="E80" s="42" t="s">
        <v>254</v>
      </c>
      <c r="F80" s="42" t="s">
        <v>308</v>
      </c>
      <c r="G80" s="42" t="s">
        <v>36</v>
      </c>
      <c r="H80" s="144">
        <v>70000000</v>
      </c>
      <c r="I80" s="144">
        <f aca="true" t="shared" si="2" ref="I80:I85">H80</f>
        <v>70000000</v>
      </c>
      <c r="J80" s="42" t="s">
        <v>37</v>
      </c>
      <c r="K80" s="42" t="s">
        <v>61</v>
      </c>
      <c r="L80" s="42" t="s">
        <v>304</v>
      </c>
    </row>
    <row r="81" spans="1:12" s="34" customFormat="1" ht="63.75">
      <c r="A81" s="29"/>
      <c r="B81" s="42">
        <v>93141513</v>
      </c>
      <c r="C81" s="145" t="s">
        <v>309</v>
      </c>
      <c r="D81" s="141" t="s">
        <v>80</v>
      </c>
      <c r="E81" s="42" t="s">
        <v>227</v>
      </c>
      <c r="F81" s="145" t="s">
        <v>306</v>
      </c>
      <c r="G81" s="145" t="s">
        <v>36</v>
      </c>
      <c r="H81" s="144">
        <v>60000000</v>
      </c>
      <c r="I81" s="144">
        <f t="shared" si="2"/>
        <v>60000000</v>
      </c>
      <c r="J81" s="42" t="s">
        <v>37</v>
      </c>
      <c r="K81" s="42" t="s">
        <v>61</v>
      </c>
      <c r="L81" s="42" t="s">
        <v>304</v>
      </c>
    </row>
    <row r="82" spans="1:12" s="34" customFormat="1" ht="51">
      <c r="A82" s="29"/>
      <c r="B82" s="42">
        <v>9211500</v>
      </c>
      <c r="C82" s="145" t="s">
        <v>310</v>
      </c>
      <c r="D82" s="141" t="s">
        <v>246</v>
      </c>
      <c r="E82" s="42" t="s">
        <v>311</v>
      </c>
      <c r="F82" s="145" t="s">
        <v>306</v>
      </c>
      <c r="G82" s="42" t="s">
        <v>36</v>
      </c>
      <c r="H82" s="144">
        <v>60000000</v>
      </c>
      <c r="I82" s="144">
        <f t="shared" si="2"/>
        <v>60000000</v>
      </c>
      <c r="J82" s="42" t="s">
        <v>37</v>
      </c>
      <c r="K82" s="42" t="s">
        <v>61</v>
      </c>
      <c r="L82" s="42" t="s">
        <v>288</v>
      </c>
    </row>
    <row r="83" spans="1:12" s="34" customFormat="1" ht="38.25">
      <c r="A83" s="29"/>
      <c r="B83" s="42">
        <v>82101800</v>
      </c>
      <c r="C83" s="145" t="s">
        <v>312</v>
      </c>
      <c r="D83" s="141" t="s">
        <v>246</v>
      </c>
      <c r="E83" s="42" t="s">
        <v>313</v>
      </c>
      <c r="F83" s="145" t="s">
        <v>306</v>
      </c>
      <c r="G83" s="42" t="s">
        <v>36</v>
      </c>
      <c r="H83" s="144">
        <v>40000000</v>
      </c>
      <c r="I83" s="144">
        <f t="shared" si="2"/>
        <v>40000000</v>
      </c>
      <c r="J83" s="42" t="s">
        <v>37</v>
      </c>
      <c r="K83" s="42" t="s">
        <v>61</v>
      </c>
      <c r="L83" s="42" t="s">
        <v>314</v>
      </c>
    </row>
    <row r="84" spans="1:12" s="34" customFormat="1" ht="38.25">
      <c r="A84" s="29"/>
      <c r="B84" s="42">
        <v>93131507</v>
      </c>
      <c r="C84" s="145" t="s">
        <v>315</v>
      </c>
      <c r="D84" s="141" t="s">
        <v>246</v>
      </c>
      <c r="E84" s="42" t="s">
        <v>316</v>
      </c>
      <c r="F84" s="145" t="s">
        <v>171</v>
      </c>
      <c r="G84" s="42" t="s">
        <v>36</v>
      </c>
      <c r="H84" s="144">
        <v>30000000</v>
      </c>
      <c r="I84" s="144">
        <f t="shared" si="2"/>
        <v>30000000</v>
      </c>
      <c r="J84" s="42" t="s">
        <v>37</v>
      </c>
      <c r="K84" s="42" t="s">
        <v>61</v>
      </c>
      <c r="L84" s="42" t="s">
        <v>304</v>
      </c>
    </row>
    <row r="85" spans="1:12" s="34" customFormat="1" ht="38.25">
      <c r="A85" s="29"/>
      <c r="B85" s="42">
        <v>80131500</v>
      </c>
      <c r="C85" s="145" t="s">
        <v>317</v>
      </c>
      <c r="D85" s="141" t="s">
        <v>246</v>
      </c>
      <c r="E85" s="42" t="s">
        <v>254</v>
      </c>
      <c r="F85" s="145" t="s">
        <v>248</v>
      </c>
      <c r="G85" s="145" t="s">
        <v>36</v>
      </c>
      <c r="H85" s="144">
        <v>36859603</v>
      </c>
      <c r="I85" s="144">
        <f t="shared" si="2"/>
        <v>36859603</v>
      </c>
      <c r="J85" s="42" t="s">
        <v>37</v>
      </c>
      <c r="K85" s="42" t="s">
        <v>61</v>
      </c>
      <c r="L85" s="42" t="s">
        <v>282</v>
      </c>
    </row>
    <row r="86" spans="1:12" s="34" customFormat="1" ht="63.75">
      <c r="A86" s="29"/>
      <c r="B86" s="42">
        <v>81101505</v>
      </c>
      <c r="C86" s="145" t="s">
        <v>318</v>
      </c>
      <c r="D86" s="141" t="s">
        <v>246</v>
      </c>
      <c r="E86" s="42" t="s">
        <v>162</v>
      </c>
      <c r="F86" s="145" t="s">
        <v>306</v>
      </c>
      <c r="G86" s="145" t="s">
        <v>36</v>
      </c>
      <c r="H86" s="144" t="s">
        <v>319</v>
      </c>
      <c r="I86" s="144" t="s">
        <v>773</v>
      </c>
      <c r="J86" s="42" t="s">
        <v>37</v>
      </c>
      <c r="K86" s="42" t="s">
        <v>61</v>
      </c>
      <c r="L86" s="42" t="s">
        <v>320</v>
      </c>
    </row>
    <row r="87" spans="1:12" s="34" customFormat="1" ht="51">
      <c r="A87" s="29"/>
      <c r="B87" s="42" t="s">
        <v>321</v>
      </c>
      <c r="C87" s="145" t="s">
        <v>322</v>
      </c>
      <c r="D87" s="141" t="s">
        <v>80</v>
      </c>
      <c r="E87" s="42" t="s">
        <v>323</v>
      </c>
      <c r="F87" s="145" t="s">
        <v>306</v>
      </c>
      <c r="G87" s="145" t="s">
        <v>36</v>
      </c>
      <c r="H87" s="144" t="s">
        <v>324</v>
      </c>
      <c r="I87" s="144" t="s">
        <v>325</v>
      </c>
      <c r="J87" s="42" t="s">
        <v>37</v>
      </c>
      <c r="K87" s="42" t="s">
        <v>61</v>
      </c>
      <c r="L87" s="42" t="s">
        <v>304</v>
      </c>
    </row>
    <row r="88" spans="1:12" s="34" customFormat="1" ht="51">
      <c r="A88" s="29"/>
      <c r="B88" s="42">
        <v>81101500</v>
      </c>
      <c r="C88" s="145" t="s">
        <v>277</v>
      </c>
      <c r="D88" s="145" t="s">
        <v>42</v>
      </c>
      <c r="E88" s="148" t="s">
        <v>326</v>
      </c>
      <c r="F88" s="145" t="s">
        <v>306</v>
      </c>
      <c r="G88" s="145" t="s">
        <v>36</v>
      </c>
      <c r="H88" s="148" t="s">
        <v>327</v>
      </c>
      <c r="I88" s="149" t="s">
        <v>328</v>
      </c>
      <c r="J88" s="145" t="s">
        <v>37</v>
      </c>
      <c r="K88" s="145" t="s">
        <v>43</v>
      </c>
      <c r="L88" s="42" t="s">
        <v>282</v>
      </c>
    </row>
    <row r="89" spans="1:12" s="34" customFormat="1" ht="63.75">
      <c r="A89" s="29"/>
      <c r="B89" s="42">
        <v>47130000</v>
      </c>
      <c r="C89" s="42" t="s">
        <v>329</v>
      </c>
      <c r="D89" s="141" t="s">
        <v>246</v>
      </c>
      <c r="E89" s="42" t="s">
        <v>48</v>
      </c>
      <c r="F89" s="42" t="s">
        <v>286</v>
      </c>
      <c r="G89" s="145" t="s">
        <v>36</v>
      </c>
      <c r="H89" s="150">
        <v>106279860</v>
      </c>
      <c r="I89" s="150">
        <v>106279860</v>
      </c>
      <c r="J89" s="145" t="s">
        <v>37</v>
      </c>
      <c r="K89" s="145" t="s">
        <v>43</v>
      </c>
      <c r="L89" s="42" t="s">
        <v>282</v>
      </c>
    </row>
    <row r="90" spans="1:12" s="30" customFormat="1" ht="126.75" customHeight="1">
      <c r="A90" s="29"/>
      <c r="B90" s="151">
        <v>78181500</v>
      </c>
      <c r="C90" s="151" t="s">
        <v>774</v>
      </c>
      <c r="D90" s="151" t="s">
        <v>42</v>
      </c>
      <c r="E90" s="151" t="s">
        <v>48</v>
      </c>
      <c r="F90" s="151" t="s">
        <v>345</v>
      </c>
      <c r="G90" s="151" t="s">
        <v>36</v>
      </c>
      <c r="H90" s="151" t="s">
        <v>775</v>
      </c>
      <c r="I90" s="151" t="s">
        <v>775</v>
      </c>
      <c r="J90" s="151" t="s">
        <v>37</v>
      </c>
      <c r="K90" s="151" t="s">
        <v>38</v>
      </c>
      <c r="L90" s="42" t="s">
        <v>249</v>
      </c>
    </row>
    <row r="91" spans="1:12" s="34" customFormat="1" ht="76.5">
      <c r="A91" s="29"/>
      <c r="B91" s="42">
        <v>78181701</v>
      </c>
      <c r="C91" s="42" t="s">
        <v>330</v>
      </c>
      <c r="D91" s="141" t="s">
        <v>246</v>
      </c>
      <c r="E91" s="42" t="s">
        <v>48</v>
      </c>
      <c r="F91" s="42" t="s">
        <v>286</v>
      </c>
      <c r="G91" s="145" t="s">
        <v>36</v>
      </c>
      <c r="H91" s="152" t="s">
        <v>776</v>
      </c>
      <c r="I91" s="152" t="s">
        <v>776</v>
      </c>
      <c r="J91" s="145" t="s">
        <v>37</v>
      </c>
      <c r="K91" s="145" t="s">
        <v>43</v>
      </c>
      <c r="L91" s="42" t="s">
        <v>282</v>
      </c>
    </row>
    <row r="92" spans="1:12" s="34" customFormat="1" ht="114.75">
      <c r="A92" s="29"/>
      <c r="B92" s="145" t="s">
        <v>331</v>
      </c>
      <c r="C92" s="145" t="s">
        <v>332</v>
      </c>
      <c r="D92" s="141" t="s">
        <v>246</v>
      </c>
      <c r="E92" s="42" t="s">
        <v>333</v>
      </c>
      <c r="F92" s="42" t="s">
        <v>286</v>
      </c>
      <c r="G92" s="145" t="s">
        <v>36</v>
      </c>
      <c r="H92" s="42" t="s">
        <v>663</v>
      </c>
      <c r="I92" s="42" t="s">
        <v>334</v>
      </c>
      <c r="J92" s="145" t="s">
        <v>37</v>
      </c>
      <c r="K92" s="145" t="s">
        <v>43</v>
      </c>
      <c r="L92" s="42" t="s">
        <v>282</v>
      </c>
    </row>
    <row r="93" spans="1:12" s="34" customFormat="1" ht="229.5">
      <c r="A93" s="29"/>
      <c r="B93" s="42" t="s">
        <v>335</v>
      </c>
      <c r="C93" s="145" t="s">
        <v>336</v>
      </c>
      <c r="D93" s="141" t="s">
        <v>246</v>
      </c>
      <c r="E93" s="42" t="s">
        <v>337</v>
      </c>
      <c r="F93" s="42" t="s">
        <v>286</v>
      </c>
      <c r="G93" s="145" t="s">
        <v>36</v>
      </c>
      <c r="H93" s="42" t="s">
        <v>338</v>
      </c>
      <c r="I93" s="42" t="s">
        <v>338</v>
      </c>
      <c r="J93" s="145" t="s">
        <v>37</v>
      </c>
      <c r="K93" s="145" t="s">
        <v>43</v>
      </c>
      <c r="L93" s="42" t="s">
        <v>282</v>
      </c>
    </row>
    <row r="94" spans="1:12" s="34" customFormat="1" ht="102">
      <c r="A94" s="29"/>
      <c r="B94" s="42" t="s">
        <v>339</v>
      </c>
      <c r="C94" s="145" t="s">
        <v>340</v>
      </c>
      <c r="D94" s="141" t="s">
        <v>246</v>
      </c>
      <c r="E94" s="42" t="s">
        <v>269</v>
      </c>
      <c r="F94" s="42" t="s">
        <v>286</v>
      </c>
      <c r="G94" s="145" t="s">
        <v>36</v>
      </c>
      <c r="H94" s="153">
        <v>3000000000</v>
      </c>
      <c r="I94" s="153">
        <v>3000000000</v>
      </c>
      <c r="J94" s="145" t="s">
        <v>37</v>
      </c>
      <c r="K94" s="145" t="s">
        <v>43</v>
      </c>
      <c r="L94" s="42" t="s">
        <v>664</v>
      </c>
    </row>
    <row r="95" spans="1:12" s="34" customFormat="1" ht="51">
      <c r="A95" s="29"/>
      <c r="B95" s="42">
        <v>43211504</v>
      </c>
      <c r="C95" s="145" t="s">
        <v>665</v>
      </c>
      <c r="D95" s="141" t="s">
        <v>246</v>
      </c>
      <c r="E95" s="42" t="s">
        <v>269</v>
      </c>
      <c r="F95" s="42" t="s">
        <v>348</v>
      </c>
      <c r="G95" s="145" t="s">
        <v>36</v>
      </c>
      <c r="H95" s="42" t="s">
        <v>341</v>
      </c>
      <c r="I95" s="42" t="s">
        <v>341</v>
      </c>
      <c r="J95" s="145" t="s">
        <v>37</v>
      </c>
      <c r="K95" s="145" t="s">
        <v>43</v>
      </c>
      <c r="L95" s="42" t="s">
        <v>664</v>
      </c>
    </row>
    <row r="96" spans="1:12" s="34" customFormat="1" ht="51">
      <c r="A96" s="29"/>
      <c r="B96" s="42">
        <v>25173107</v>
      </c>
      <c r="C96" s="145" t="s">
        <v>342</v>
      </c>
      <c r="D96" s="141" t="s">
        <v>246</v>
      </c>
      <c r="E96" s="42" t="s">
        <v>269</v>
      </c>
      <c r="F96" s="42" t="s">
        <v>306</v>
      </c>
      <c r="G96" s="145" t="s">
        <v>36</v>
      </c>
      <c r="H96" s="42" t="s">
        <v>343</v>
      </c>
      <c r="I96" s="42" t="s">
        <v>343</v>
      </c>
      <c r="J96" s="145" t="s">
        <v>37</v>
      </c>
      <c r="K96" s="145" t="s">
        <v>43</v>
      </c>
      <c r="L96" s="42" t="s">
        <v>664</v>
      </c>
    </row>
    <row r="97" spans="1:12" s="34" customFormat="1" ht="127.5">
      <c r="A97" s="29"/>
      <c r="B97" s="42">
        <v>72103300</v>
      </c>
      <c r="C97" s="145" t="s">
        <v>344</v>
      </c>
      <c r="D97" s="141" t="s">
        <v>246</v>
      </c>
      <c r="E97" s="42" t="s">
        <v>269</v>
      </c>
      <c r="F97" s="42" t="s">
        <v>345</v>
      </c>
      <c r="G97" s="145" t="s">
        <v>36</v>
      </c>
      <c r="H97" s="42" t="s">
        <v>346</v>
      </c>
      <c r="I97" s="42" t="s">
        <v>346</v>
      </c>
      <c r="J97" s="145" t="s">
        <v>37</v>
      </c>
      <c r="K97" s="145" t="s">
        <v>43</v>
      </c>
      <c r="L97" s="42" t="s">
        <v>664</v>
      </c>
    </row>
    <row r="98" spans="1:12" s="34" customFormat="1" ht="51">
      <c r="A98" s="29"/>
      <c r="B98" s="42">
        <v>46171610</v>
      </c>
      <c r="C98" s="145" t="s">
        <v>347</v>
      </c>
      <c r="D98" s="141" t="s">
        <v>246</v>
      </c>
      <c r="E98" s="42" t="s">
        <v>269</v>
      </c>
      <c r="F98" s="42" t="s">
        <v>348</v>
      </c>
      <c r="G98" s="145" t="s">
        <v>36</v>
      </c>
      <c r="H98" s="42" t="s">
        <v>349</v>
      </c>
      <c r="I98" s="42" t="s">
        <v>349</v>
      </c>
      <c r="J98" s="145" t="s">
        <v>37</v>
      </c>
      <c r="K98" s="145" t="s">
        <v>43</v>
      </c>
      <c r="L98" s="42" t="s">
        <v>664</v>
      </c>
    </row>
    <row r="99" spans="1:12" s="34" customFormat="1" ht="51">
      <c r="A99" s="29"/>
      <c r="B99" s="42">
        <v>92101500</v>
      </c>
      <c r="C99" s="145" t="s">
        <v>350</v>
      </c>
      <c r="D99" s="141" t="s">
        <v>246</v>
      </c>
      <c r="E99" s="42" t="s">
        <v>269</v>
      </c>
      <c r="F99" s="42" t="s">
        <v>306</v>
      </c>
      <c r="G99" s="145" t="s">
        <v>36</v>
      </c>
      <c r="H99" s="42" t="s">
        <v>351</v>
      </c>
      <c r="I99" s="42" t="s">
        <v>351</v>
      </c>
      <c r="J99" s="145" t="s">
        <v>37</v>
      </c>
      <c r="K99" s="145" t="s">
        <v>43</v>
      </c>
      <c r="L99" s="42" t="s">
        <v>664</v>
      </c>
    </row>
    <row r="100" spans="1:12" s="34" customFormat="1" ht="51">
      <c r="A100" s="29"/>
      <c r="B100" s="42">
        <v>25131705</v>
      </c>
      <c r="C100" s="145" t="s">
        <v>352</v>
      </c>
      <c r="D100" s="141" t="s">
        <v>246</v>
      </c>
      <c r="E100" s="42" t="s">
        <v>269</v>
      </c>
      <c r="F100" s="42" t="s">
        <v>348</v>
      </c>
      <c r="G100" s="145" t="s">
        <v>36</v>
      </c>
      <c r="H100" s="42" t="s">
        <v>262</v>
      </c>
      <c r="I100" s="42" t="s">
        <v>262</v>
      </c>
      <c r="J100" s="145" t="s">
        <v>37</v>
      </c>
      <c r="K100" s="145" t="s">
        <v>43</v>
      </c>
      <c r="L100" s="42" t="s">
        <v>664</v>
      </c>
    </row>
    <row r="101" spans="1:12" s="34" customFormat="1" ht="51">
      <c r="A101" s="29"/>
      <c r="B101" s="42">
        <v>72103300</v>
      </c>
      <c r="C101" s="145" t="s">
        <v>277</v>
      </c>
      <c r="D101" s="141" t="s">
        <v>246</v>
      </c>
      <c r="E101" s="42" t="s">
        <v>269</v>
      </c>
      <c r="F101" s="42" t="s">
        <v>345</v>
      </c>
      <c r="G101" s="145" t="s">
        <v>36</v>
      </c>
      <c r="H101" s="42" t="s">
        <v>351</v>
      </c>
      <c r="I101" s="42" t="s">
        <v>351</v>
      </c>
      <c r="J101" s="145" t="s">
        <v>37</v>
      </c>
      <c r="K101" s="145" t="s">
        <v>43</v>
      </c>
      <c r="L101" s="42" t="s">
        <v>664</v>
      </c>
    </row>
    <row r="102" spans="1:12" s="34" customFormat="1" ht="38.25">
      <c r="A102" s="29"/>
      <c r="B102" s="42">
        <v>82101801</v>
      </c>
      <c r="C102" s="42" t="s">
        <v>353</v>
      </c>
      <c r="D102" s="141" t="s">
        <v>246</v>
      </c>
      <c r="E102" s="42" t="s">
        <v>269</v>
      </c>
      <c r="F102" s="42" t="s">
        <v>259</v>
      </c>
      <c r="G102" s="145" t="s">
        <v>36</v>
      </c>
      <c r="H102" s="42">
        <v>46520684</v>
      </c>
      <c r="I102" s="42">
        <v>46520684</v>
      </c>
      <c r="J102" s="145" t="s">
        <v>37</v>
      </c>
      <c r="K102" s="145" t="s">
        <v>43</v>
      </c>
      <c r="L102" s="42" t="s">
        <v>282</v>
      </c>
    </row>
    <row r="103" spans="1:12" s="34" customFormat="1" ht="76.5">
      <c r="A103" s="29"/>
      <c r="B103" s="42">
        <v>86101709</v>
      </c>
      <c r="C103" s="145" t="s">
        <v>666</v>
      </c>
      <c r="D103" s="141" t="s">
        <v>246</v>
      </c>
      <c r="E103" s="42" t="s">
        <v>269</v>
      </c>
      <c r="F103" s="42" t="s">
        <v>259</v>
      </c>
      <c r="G103" s="145" t="s">
        <v>36</v>
      </c>
      <c r="H103" s="154">
        <v>167000000</v>
      </c>
      <c r="I103" s="154">
        <v>167000000</v>
      </c>
      <c r="J103" s="145" t="s">
        <v>37</v>
      </c>
      <c r="K103" s="145" t="s">
        <v>43</v>
      </c>
      <c r="L103" s="42" t="s">
        <v>282</v>
      </c>
    </row>
    <row r="104" spans="1:12" s="34" customFormat="1" ht="98.25" customHeight="1">
      <c r="A104" s="29"/>
      <c r="B104" s="42" t="s">
        <v>667</v>
      </c>
      <c r="C104" s="145" t="s">
        <v>668</v>
      </c>
      <c r="D104" s="141" t="s">
        <v>246</v>
      </c>
      <c r="E104" s="42" t="s">
        <v>269</v>
      </c>
      <c r="F104" s="42" t="s">
        <v>270</v>
      </c>
      <c r="G104" s="145" t="s">
        <v>36</v>
      </c>
      <c r="H104" s="154" t="s">
        <v>669</v>
      </c>
      <c r="I104" s="154" t="s">
        <v>669</v>
      </c>
      <c r="J104" s="145" t="s">
        <v>37</v>
      </c>
      <c r="K104" s="145" t="s">
        <v>43</v>
      </c>
      <c r="L104" s="42" t="s">
        <v>282</v>
      </c>
    </row>
    <row r="105" spans="1:12" s="34" customFormat="1" ht="98.25" customHeight="1">
      <c r="A105" s="29"/>
      <c r="B105" s="42" t="s">
        <v>670</v>
      </c>
      <c r="C105" s="145" t="s">
        <v>671</v>
      </c>
      <c r="D105" s="141" t="s">
        <v>246</v>
      </c>
      <c r="E105" s="42" t="s">
        <v>337</v>
      </c>
      <c r="F105" s="42" t="s">
        <v>270</v>
      </c>
      <c r="G105" s="145" t="s">
        <v>36</v>
      </c>
      <c r="H105" s="154" t="s">
        <v>672</v>
      </c>
      <c r="I105" s="154" t="s">
        <v>672</v>
      </c>
      <c r="J105" s="145" t="s">
        <v>37</v>
      </c>
      <c r="K105" s="145" t="s">
        <v>43</v>
      </c>
      <c r="L105" s="42" t="s">
        <v>282</v>
      </c>
    </row>
    <row r="106" spans="1:12" s="34" customFormat="1" ht="102">
      <c r="A106" s="29"/>
      <c r="B106" s="45">
        <v>83121700</v>
      </c>
      <c r="C106" s="47" t="s">
        <v>92</v>
      </c>
      <c r="D106" s="45" t="s">
        <v>88</v>
      </c>
      <c r="E106" s="45" t="s">
        <v>93</v>
      </c>
      <c r="F106" s="45" t="s">
        <v>86</v>
      </c>
      <c r="G106" s="45" t="s">
        <v>36</v>
      </c>
      <c r="H106" s="52">
        <v>230000000</v>
      </c>
      <c r="I106" s="52">
        <v>230000000</v>
      </c>
      <c r="J106" s="45" t="s">
        <v>38</v>
      </c>
      <c r="K106" s="45" t="s">
        <v>38</v>
      </c>
      <c r="L106" s="45" t="s">
        <v>94</v>
      </c>
    </row>
    <row r="107" spans="1:12" s="34" customFormat="1" ht="102">
      <c r="A107" s="29"/>
      <c r="B107" s="45" t="s">
        <v>757</v>
      </c>
      <c r="C107" s="47" t="s">
        <v>95</v>
      </c>
      <c r="D107" s="45" t="s">
        <v>88</v>
      </c>
      <c r="E107" s="45" t="s">
        <v>96</v>
      </c>
      <c r="F107" s="45" t="s">
        <v>86</v>
      </c>
      <c r="G107" s="45" t="s">
        <v>97</v>
      </c>
      <c r="H107" s="52">
        <v>277200000</v>
      </c>
      <c r="I107" s="52">
        <v>277200000</v>
      </c>
      <c r="J107" s="45" t="s">
        <v>38</v>
      </c>
      <c r="K107" s="45" t="s">
        <v>38</v>
      </c>
      <c r="L107" s="45" t="s">
        <v>98</v>
      </c>
    </row>
    <row r="108" spans="1:12" s="34" customFormat="1" ht="102">
      <c r="A108" s="29"/>
      <c r="B108" s="45" t="s">
        <v>99</v>
      </c>
      <c r="C108" s="47" t="s">
        <v>100</v>
      </c>
      <c r="D108" s="45" t="s">
        <v>88</v>
      </c>
      <c r="E108" s="45" t="s">
        <v>47</v>
      </c>
      <c r="F108" s="45" t="s">
        <v>86</v>
      </c>
      <c r="G108" s="45" t="s">
        <v>36</v>
      </c>
      <c r="H108" s="52">
        <v>388316162</v>
      </c>
      <c r="I108" s="52">
        <v>388316162</v>
      </c>
      <c r="J108" s="45" t="s">
        <v>38</v>
      </c>
      <c r="K108" s="45" t="s">
        <v>38</v>
      </c>
      <c r="L108" s="45" t="s">
        <v>101</v>
      </c>
    </row>
    <row r="109" spans="1:12" s="34" customFormat="1" ht="89.25">
      <c r="A109" s="29"/>
      <c r="B109" s="45">
        <v>86111504</v>
      </c>
      <c r="C109" s="47" t="s">
        <v>102</v>
      </c>
      <c r="D109" s="45" t="s">
        <v>88</v>
      </c>
      <c r="E109" s="45" t="s">
        <v>47</v>
      </c>
      <c r="F109" s="45" t="s">
        <v>86</v>
      </c>
      <c r="G109" s="45" t="s">
        <v>103</v>
      </c>
      <c r="H109" s="52">
        <v>364000000</v>
      </c>
      <c r="I109" s="52">
        <v>364000000</v>
      </c>
      <c r="J109" s="45" t="s">
        <v>38</v>
      </c>
      <c r="K109" s="45" t="s">
        <v>38</v>
      </c>
      <c r="L109" s="45" t="s">
        <v>104</v>
      </c>
    </row>
    <row r="110" spans="1:12" s="34" customFormat="1" ht="114.75">
      <c r="A110" s="29"/>
      <c r="B110" s="45">
        <v>80101504</v>
      </c>
      <c r="C110" s="47" t="s">
        <v>105</v>
      </c>
      <c r="D110" s="45" t="s">
        <v>88</v>
      </c>
      <c r="E110" s="45" t="s">
        <v>106</v>
      </c>
      <c r="F110" s="45" t="s">
        <v>86</v>
      </c>
      <c r="G110" s="45" t="s">
        <v>36</v>
      </c>
      <c r="H110" s="52">
        <v>291200000</v>
      </c>
      <c r="I110" s="52">
        <v>291200000</v>
      </c>
      <c r="J110" s="45" t="s">
        <v>38</v>
      </c>
      <c r="K110" s="45" t="s">
        <v>38</v>
      </c>
      <c r="L110" s="45" t="s">
        <v>107</v>
      </c>
    </row>
    <row r="111" spans="1:12" s="34" customFormat="1" ht="89.25">
      <c r="A111" s="29"/>
      <c r="B111" s="45">
        <v>83121700</v>
      </c>
      <c r="C111" s="47" t="s">
        <v>108</v>
      </c>
      <c r="D111" s="45" t="s">
        <v>88</v>
      </c>
      <c r="E111" s="45" t="s">
        <v>47</v>
      </c>
      <c r="F111" s="45" t="s">
        <v>86</v>
      </c>
      <c r="G111" s="45" t="s">
        <v>109</v>
      </c>
      <c r="H111" s="52">
        <v>869764598</v>
      </c>
      <c r="I111" s="52">
        <v>869764598</v>
      </c>
      <c r="J111" s="45" t="s">
        <v>38</v>
      </c>
      <c r="K111" s="45" t="s">
        <v>38</v>
      </c>
      <c r="L111" s="45" t="s">
        <v>110</v>
      </c>
    </row>
    <row r="112" spans="1:12" s="34" customFormat="1" ht="114.75">
      <c r="A112" s="29"/>
      <c r="B112" s="45" t="s">
        <v>758</v>
      </c>
      <c r="C112" s="47" t="s">
        <v>111</v>
      </c>
      <c r="D112" s="45" t="s">
        <v>88</v>
      </c>
      <c r="E112" s="45" t="s">
        <v>112</v>
      </c>
      <c r="F112" s="45" t="s">
        <v>86</v>
      </c>
      <c r="G112" s="45" t="s">
        <v>109</v>
      </c>
      <c r="H112" s="52">
        <v>2540110714</v>
      </c>
      <c r="I112" s="52">
        <v>2540110714</v>
      </c>
      <c r="J112" s="45" t="s">
        <v>38</v>
      </c>
      <c r="K112" s="45" t="s">
        <v>38</v>
      </c>
      <c r="L112" s="45" t="s">
        <v>113</v>
      </c>
    </row>
    <row r="113" spans="1:12" s="34" customFormat="1" ht="114.75">
      <c r="A113" s="29"/>
      <c r="B113" s="45" t="s">
        <v>759</v>
      </c>
      <c r="C113" s="47" t="s">
        <v>114</v>
      </c>
      <c r="D113" s="45" t="s">
        <v>115</v>
      </c>
      <c r="E113" s="45" t="s">
        <v>116</v>
      </c>
      <c r="F113" s="45" t="s">
        <v>86</v>
      </c>
      <c r="G113" s="45" t="s">
        <v>36</v>
      </c>
      <c r="H113" s="52">
        <v>936000000</v>
      </c>
      <c r="I113" s="52">
        <v>936000000</v>
      </c>
      <c r="J113" s="45" t="s">
        <v>38</v>
      </c>
      <c r="K113" s="45" t="s">
        <v>38</v>
      </c>
      <c r="L113" s="45" t="s">
        <v>113</v>
      </c>
    </row>
    <row r="114" spans="1:12" s="34" customFormat="1" ht="102">
      <c r="A114" s="29"/>
      <c r="B114" s="45">
        <v>86131900</v>
      </c>
      <c r="C114" s="47" t="s">
        <v>117</v>
      </c>
      <c r="D114" s="45" t="s">
        <v>88</v>
      </c>
      <c r="E114" s="45" t="s">
        <v>118</v>
      </c>
      <c r="F114" s="45" t="s">
        <v>86</v>
      </c>
      <c r="G114" s="45" t="s">
        <v>87</v>
      </c>
      <c r="H114" s="52">
        <v>697988435</v>
      </c>
      <c r="I114" s="52">
        <v>697988435</v>
      </c>
      <c r="J114" s="45" t="s">
        <v>38</v>
      </c>
      <c r="K114" s="45" t="s">
        <v>38</v>
      </c>
      <c r="L114" s="45" t="s">
        <v>119</v>
      </c>
    </row>
    <row r="115" spans="1:12" s="34" customFormat="1" ht="102">
      <c r="A115" s="29"/>
      <c r="B115" s="45">
        <v>86131900</v>
      </c>
      <c r="C115" s="47" t="s">
        <v>120</v>
      </c>
      <c r="D115" s="45" t="s">
        <v>88</v>
      </c>
      <c r="E115" s="45" t="s">
        <v>47</v>
      </c>
      <c r="F115" s="45" t="s">
        <v>86</v>
      </c>
      <c r="G115" s="45" t="s">
        <v>87</v>
      </c>
      <c r="H115" s="52">
        <v>350331696</v>
      </c>
      <c r="I115" s="52">
        <v>350331696</v>
      </c>
      <c r="J115" s="45" t="s">
        <v>38</v>
      </c>
      <c r="K115" s="45" t="s">
        <v>38</v>
      </c>
      <c r="L115" s="45" t="s">
        <v>119</v>
      </c>
    </row>
    <row r="116" spans="1:12" s="34" customFormat="1" ht="102">
      <c r="A116" s="29"/>
      <c r="B116" s="45">
        <v>80101504</v>
      </c>
      <c r="C116" s="47" t="s">
        <v>121</v>
      </c>
      <c r="D116" s="45" t="s">
        <v>88</v>
      </c>
      <c r="E116" s="45" t="s">
        <v>122</v>
      </c>
      <c r="F116" s="45" t="s">
        <v>86</v>
      </c>
      <c r="G116" s="45" t="s">
        <v>87</v>
      </c>
      <c r="H116" s="52">
        <v>86320000</v>
      </c>
      <c r="I116" s="52">
        <v>86320000</v>
      </c>
      <c r="J116" s="45" t="s">
        <v>38</v>
      </c>
      <c r="K116" s="45" t="s">
        <v>38</v>
      </c>
      <c r="L116" s="45" t="s">
        <v>123</v>
      </c>
    </row>
    <row r="117" spans="1:12" s="34" customFormat="1" ht="126" customHeight="1">
      <c r="A117" s="29"/>
      <c r="B117" s="45" t="s">
        <v>760</v>
      </c>
      <c r="C117" s="47" t="s">
        <v>124</v>
      </c>
      <c r="D117" s="45" t="s">
        <v>88</v>
      </c>
      <c r="E117" s="45" t="s">
        <v>47</v>
      </c>
      <c r="F117" s="45" t="s">
        <v>86</v>
      </c>
      <c r="G117" s="45" t="s">
        <v>109</v>
      </c>
      <c r="H117" s="52">
        <v>587474316</v>
      </c>
      <c r="I117" s="52">
        <v>587474316</v>
      </c>
      <c r="J117" s="45" t="s">
        <v>38</v>
      </c>
      <c r="K117" s="45" t="s">
        <v>38</v>
      </c>
      <c r="L117" s="45" t="s">
        <v>101</v>
      </c>
    </row>
    <row r="118" spans="1:12" s="34" customFormat="1" ht="74.25" customHeight="1">
      <c r="A118" s="29"/>
      <c r="B118" s="45" t="s">
        <v>761</v>
      </c>
      <c r="C118" s="47" t="s">
        <v>125</v>
      </c>
      <c r="D118" s="45" t="s">
        <v>88</v>
      </c>
      <c r="E118" s="45" t="s">
        <v>47</v>
      </c>
      <c r="F118" s="45" t="s">
        <v>86</v>
      </c>
      <c r="G118" s="45" t="s">
        <v>87</v>
      </c>
      <c r="H118" s="52">
        <v>943800000</v>
      </c>
      <c r="I118" s="52">
        <v>943800000</v>
      </c>
      <c r="J118" s="45" t="s">
        <v>38</v>
      </c>
      <c r="K118" s="45" t="s">
        <v>38</v>
      </c>
      <c r="L118" s="45" t="s">
        <v>110</v>
      </c>
    </row>
    <row r="119" spans="1:12" s="34" customFormat="1" ht="72.75" customHeight="1">
      <c r="A119" s="29"/>
      <c r="B119" s="45">
        <v>80101703</v>
      </c>
      <c r="C119" s="47" t="s">
        <v>126</v>
      </c>
      <c r="D119" s="45" t="s">
        <v>88</v>
      </c>
      <c r="E119" s="45" t="s">
        <v>112</v>
      </c>
      <c r="F119" s="45" t="s">
        <v>86</v>
      </c>
      <c r="G119" s="45" t="s">
        <v>87</v>
      </c>
      <c r="H119" s="52">
        <v>314350400</v>
      </c>
      <c r="I119" s="52">
        <v>314350400</v>
      </c>
      <c r="J119" s="45" t="s">
        <v>38</v>
      </c>
      <c r="K119" s="45" t="s">
        <v>38</v>
      </c>
      <c r="L119" s="45" t="s">
        <v>107</v>
      </c>
    </row>
    <row r="120" spans="1:12" s="34" customFormat="1" ht="39" customHeight="1">
      <c r="A120" s="29"/>
      <c r="B120" s="45">
        <v>80131500</v>
      </c>
      <c r="C120" s="47" t="s">
        <v>127</v>
      </c>
      <c r="D120" s="45" t="s">
        <v>88</v>
      </c>
      <c r="E120" s="45" t="s">
        <v>55</v>
      </c>
      <c r="F120" s="45" t="s">
        <v>86</v>
      </c>
      <c r="G120" s="45" t="s">
        <v>87</v>
      </c>
      <c r="H120" s="52">
        <v>67891200</v>
      </c>
      <c r="I120" s="52">
        <v>67891200</v>
      </c>
      <c r="J120" s="45" t="s">
        <v>38</v>
      </c>
      <c r="K120" s="45" t="s">
        <v>38</v>
      </c>
      <c r="L120" s="45" t="s">
        <v>128</v>
      </c>
    </row>
    <row r="121" spans="1:12" s="34" customFormat="1" ht="114.75">
      <c r="A121" s="29"/>
      <c r="B121" s="45">
        <v>80101504</v>
      </c>
      <c r="C121" s="47" t="s">
        <v>129</v>
      </c>
      <c r="D121" s="45" t="s">
        <v>88</v>
      </c>
      <c r="E121" s="45" t="s">
        <v>130</v>
      </c>
      <c r="F121" s="45" t="s">
        <v>86</v>
      </c>
      <c r="G121" s="45" t="s">
        <v>87</v>
      </c>
      <c r="H121" s="52">
        <v>142658140</v>
      </c>
      <c r="I121" s="52">
        <v>142658140</v>
      </c>
      <c r="J121" s="45" t="s">
        <v>38</v>
      </c>
      <c r="K121" s="45" t="s">
        <v>38</v>
      </c>
      <c r="L121" s="45" t="s">
        <v>107</v>
      </c>
    </row>
    <row r="122" spans="1:12" s="34" customFormat="1" ht="63" customHeight="1">
      <c r="A122" s="29"/>
      <c r="B122" s="45" t="s">
        <v>131</v>
      </c>
      <c r="C122" s="47" t="s">
        <v>132</v>
      </c>
      <c r="D122" s="45" t="s">
        <v>88</v>
      </c>
      <c r="E122" s="45" t="s">
        <v>133</v>
      </c>
      <c r="F122" s="45" t="s">
        <v>134</v>
      </c>
      <c r="G122" s="45" t="s">
        <v>87</v>
      </c>
      <c r="H122" s="52">
        <v>83200000</v>
      </c>
      <c r="I122" s="52">
        <v>83200000</v>
      </c>
      <c r="J122" s="45" t="s">
        <v>38</v>
      </c>
      <c r="K122" s="45" t="s">
        <v>38</v>
      </c>
      <c r="L122" s="45" t="s">
        <v>135</v>
      </c>
    </row>
    <row r="123" spans="1:12" s="34" customFormat="1" ht="24.75" customHeight="1">
      <c r="A123" s="29"/>
      <c r="B123" s="45">
        <v>86111600</v>
      </c>
      <c r="C123" s="47" t="s">
        <v>136</v>
      </c>
      <c r="D123" s="45" t="s">
        <v>88</v>
      </c>
      <c r="E123" s="45" t="s">
        <v>52</v>
      </c>
      <c r="F123" s="45" t="s">
        <v>86</v>
      </c>
      <c r="G123" s="45" t="s">
        <v>87</v>
      </c>
      <c r="H123" s="52">
        <v>62400000</v>
      </c>
      <c r="I123" s="52">
        <v>62400000</v>
      </c>
      <c r="J123" s="45" t="s">
        <v>38</v>
      </c>
      <c r="K123" s="45" t="s">
        <v>38</v>
      </c>
      <c r="L123" s="45" t="s">
        <v>135</v>
      </c>
    </row>
    <row r="124" spans="1:12" s="34" customFormat="1" ht="39" customHeight="1">
      <c r="A124" s="29"/>
      <c r="B124" s="45">
        <v>80161501</v>
      </c>
      <c r="C124" s="47" t="s">
        <v>137</v>
      </c>
      <c r="D124" s="45" t="s">
        <v>88</v>
      </c>
      <c r="E124" s="45" t="s">
        <v>138</v>
      </c>
      <c r="F124" s="45" t="s">
        <v>86</v>
      </c>
      <c r="G124" s="45" t="s">
        <v>139</v>
      </c>
      <c r="H124" s="52">
        <v>2732368851</v>
      </c>
      <c r="I124" s="52">
        <v>2732368851</v>
      </c>
      <c r="J124" s="45" t="s">
        <v>38</v>
      </c>
      <c r="K124" s="45" t="s">
        <v>38</v>
      </c>
      <c r="L124" s="45" t="s">
        <v>140</v>
      </c>
    </row>
    <row r="125" spans="1:12" s="34" customFormat="1" ht="127.5">
      <c r="A125" s="29"/>
      <c r="B125" s="45">
        <v>80131500</v>
      </c>
      <c r="C125" s="47" t="s">
        <v>141</v>
      </c>
      <c r="D125" s="45" t="s">
        <v>88</v>
      </c>
      <c r="E125" s="45" t="s">
        <v>142</v>
      </c>
      <c r="F125" s="45" t="s">
        <v>86</v>
      </c>
      <c r="G125" s="45" t="s">
        <v>87</v>
      </c>
      <c r="H125" s="52">
        <v>1500000000</v>
      </c>
      <c r="I125" s="52">
        <v>1500000000</v>
      </c>
      <c r="J125" s="45" t="s">
        <v>38</v>
      </c>
      <c r="K125" s="45" t="s">
        <v>38</v>
      </c>
      <c r="L125" s="45" t="s">
        <v>143</v>
      </c>
    </row>
    <row r="126" spans="1:12" s="34" customFormat="1" ht="89.25">
      <c r="A126" s="29"/>
      <c r="B126" s="45" t="s">
        <v>144</v>
      </c>
      <c r="C126" s="47" t="s">
        <v>145</v>
      </c>
      <c r="D126" s="45" t="s">
        <v>88</v>
      </c>
      <c r="E126" s="45" t="s">
        <v>146</v>
      </c>
      <c r="F126" s="45" t="s">
        <v>86</v>
      </c>
      <c r="G126" s="45" t="s">
        <v>89</v>
      </c>
      <c r="H126" s="52">
        <v>1040000000</v>
      </c>
      <c r="I126" s="52">
        <v>1040000000</v>
      </c>
      <c r="J126" s="45" t="s">
        <v>38</v>
      </c>
      <c r="K126" s="45" t="s">
        <v>38</v>
      </c>
      <c r="L126" s="45" t="s">
        <v>104</v>
      </c>
    </row>
    <row r="127" spans="1:12" s="34" customFormat="1" ht="102">
      <c r="A127" s="29"/>
      <c r="B127" s="45" t="s">
        <v>762</v>
      </c>
      <c r="C127" s="47" t="s">
        <v>147</v>
      </c>
      <c r="D127" s="45" t="s">
        <v>148</v>
      </c>
      <c r="E127" s="45" t="s">
        <v>116</v>
      </c>
      <c r="F127" s="45" t="s">
        <v>86</v>
      </c>
      <c r="G127" s="45" t="s">
        <v>87</v>
      </c>
      <c r="H127" s="52">
        <v>253324344</v>
      </c>
      <c r="I127" s="52">
        <v>253324344</v>
      </c>
      <c r="J127" s="45" t="s">
        <v>38</v>
      </c>
      <c r="K127" s="45" t="s">
        <v>38</v>
      </c>
      <c r="L127" s="45" t="s">
        <v>140</v>
      </c>
    </row>
    <row r="128" spans="1:12" s="34" customFormat="1" ht="102">
      <c r="A128" s="29"/>
      <c r="B128" s="45" t="s">
        <v>763</v>
      </c>
      <c r="C128" s="47" t="s">
        <v>673</v>
      </c>
      <c r="D128" s="45" t="s">
        <v>148</v>
      </c>
      <c r="E128" s="45" t="s">
        <v>149</v>
      </c>
      <c r="F128" s="45" t="s">
        <v>86</v>
      </c>
      <c r="G128" s="45" t="s">
        <v>87</v>
      </c>
      <c r="H128" s="52">
        <v>429657743</v>
      </c>
      <c r="I128" s="52">
        <v>429657743</v>
      </c>
      <c r="J128" s="45" t="s">
        <v>38</v>
      </c>
      <c r="K128" s="45" t="s">
        <v>38</v>
      </c>
      <c r="L128" s="45" t="s">
        <v>140</v>
      </c>
    </row>
    <row r="129" spans="1:12" s="34" customFormat="1" ht="51">
      <c r="A129" s="29"/>
      <c r="B129" s="45">
        <v>81112501</v>
      </c>
      <c r="C129" s="47" t="s">
        <v>150</v>
      </c>
      <c r="D129" s="45" t="s">
        <v>151</v>
      </c>
      <c r="E129" s="45" t="s">
        <v>152</v>
      </c>
      <c r="F129" s="45" t="s">
        <v>153</v>
      </c>
      <c r="G129" s="45" t="s">
        <v>87</v>
      </c>
      <c r="H129" s="52">
        <v>195510000</v>
      </c>
      <c r="I129" s="52">
        <v>195510000</v>
      </c>
      <c r="J129" s="45" t="s">
        <v>38</v>
      </c>
      <c r="K129" s="45" t="s">
        <v>38</v>
      </c>
      <c r="L129" s="45" t="s">
        <v>154</v>
      </c>
    </row>
    <row r="130" spans="1:12" s="34" customFormat="1" ht="102">
      <c r="A130" s="29"/>
      <c r="B130" s="45" t="s">
        <v>155</v>
      </c>
      <c r="C130" s="46" t="s">
        <v>156</v>
      </c>
      <c r="D130" s="45" t="s">
        <v>88</v>
      </c>
      <c r="E130" s="45" t="s">
        <v>106</v>
      </c>
      <c r="F130" s="69" t="s">
        <v>157</v>
      </c>
      <c r="G130" s="49" t="s">
        <v>91</v>
      </c>
      <c r="H130" s="119">
        <v>832071629</v>
      </c>
      <c r="I130" s="119">
        <v>832071629</v>
      </c>
      <c r="J130" s="45" t="s">
        <v>38</v>
      </c>
      <c r="K130" s="45" t="s">
        <v>38</v>
      </c>
      <c r="L130" s="45" t="s">
        <v>159</v>
      </c>
    </row>
    <row r="131" spans="1:12" s="34" customFormat="1" ht="51">
      <c r="A131" s="29"/>
      <c r="B131" s="45" t="s">
        <v>764</v>
      </c>
      <c r="C131" s="47" t="s">
        <v>160</v>
      </c>
      <c r="D131" s="45" t="s">
        <v>88</v>
      </c>
      <c r="E131" s="45" t="s">
        <v>106</v>
      </c>
      <c r="F131" s="45" t="s">
        <v>53</v>
      </c>
      <c r="G131" s="45" t="s">
        <v>139</v>
      </c>
      <c r="H131" s="52">
        <v>9270545846</v>
      </c>
      <c r="I131" s="52">
        <v>9270545846</v>
      </c>
      <c r="J131" s="45" t="s">
        <v>38</v>
      </c>
      <c r="K131" s="45" t="s">
        <v>38</v>
      </c>
      <c r="L131" s="45" t="s">
        <v>161</v>
      </c>
    </row>
    <row r="132" spans="1:12" s="34" customFormat="1" ht="76.5">
      <c r="A132" s="29"/>
      <c r="B132" s="45">
        <v>78131800</v>
      </c>
      <c r="C132" s="46" t="s">
        <v>674</v>
      </c>
      <c r="D132" s="94">
        <v>43831</v>
      </c>
      <c r="E132" s="49" t="s">
        <v>529</v>
      </c>
      <c r="F132" s="90" t="s">
        <v>461</v>
      </c>
      <c r="G132" s="90" t="s">
        <v>36</v>
      </c>
      <c r="H132" s="51">
        <v>221000000</v>
      </c>
      <c r="I132" s="51">
        <v>221000000</v>
      </c>
      <c r="J132" s="90" t="s">
        <v>37</v>
      </c>
      <c r="K132" s="90" t="s">
        <v>61</v>
      </c>
      <c r="L132" s="46" t="s">
        <v>675</v>
      </c>
    </row>
    <row r="133" spans="1:12" s="34" customFormat="1" ht="76.5">
      <c r="A133" s="29"/>
      <c r="B133" s="45">
        <v>78102200</v>
      </c>
      <c r="C133" s="46" t="s">
        <v>676</v>
      </c>
      <c r="D133" s="95" t="s">
        <v>677</v>
      </c>
      <c r="E133" s="49" t="s">
        <v>529</v>
      </c>
      <c r="F133" s="90" t="s">
        <v>678</v>
      </c>
      <c r="G133" s="90" t="s">
        <v>36</v>
      </c>
      <c r="H133" s="52">
        <v>221000000</v>
      </c>
      <c r="I133" s="52">
        <v>221000000</v>
      </c>
      <c r="J133" s="90" t="s">
        <v>37</v>
      </c>
      <c r="K133" s="90" t="s">
        <v>61</v>
      </c>
      <c r="L133" s="46" t="s">
        <v>679</v>
      </c>
    </row>
    <row r="134" spans="1:12" s="34" customFormat="1" ht="76.5">
      <c r="A134" s="29"/>
      <c r="B134" s="45">
        <v>81112501</v>
      </c>
      <c r="C134" s="46" t="s">
        <v>680</v>
      </c>
      <c r="D134" s="95" t="s">
        <v>677</v>
      </c>
      <c r="E134" s="49" t="s">
        <v>681</v>
      </c>
      <c r="F134" s="90" t="s">
        <v>163</v>
      </c>
      <c r="G134" s="90" t="s">
        <v>36</v>
      </c>
      <c r="H134" s="52">
        <v>74580114</v>
      </c>
      <c r="I134" s="52">
        <v>74580114</v>
      </c>
      <c r="J134" s="90" t="s">
        <v>37</v>
      </c>
      <c r="K134" s="90" t="s">
        <v>43</v>
      </c>
      <c r="L134" s="46" t="s">
        <v>679</v>
      </c>
    </row>
    <row r="135" spans="1:12" s="34" customFormat="1" ht="89.25">
      <c r="A135" s="29"/>
      <c r="B135" s="45">
        <v>80101505</v>
      </c>
      <c r="C135" s="46" t="s">
        <v>682</v>
      </c>
      <c r="D135" s="95" t="s">
        <v>677</v>
      </c>
      <c r="E135" s="49" t="s">
        <v>162</v>
      </c>
      <c r="F135" s="45" t="s">
        <v>163</v>
      </c>
      <c r="G135" s="45" t="s">
        <v>36</v>
      </c>
      <c r="H135" s="52">
        <v>240131914</v>
      </c>
      <c r="I135" s="52">
        <v>240131914</v>
      </c>
      <c r="J135" s="45" t="s">
        <v>37</v>
      </c>
      <c r="K135" s="90" t="s">
        <v>43</v>
      </c>
      <c r="L135" s="46" t="s">
        <v>683</v>
      </c>
    </row>
    <row r="136" spans="1:12" s="34" customFormat="1" ht="89.25">
      <c r="A136" s="29"/>
      <c r="B136" s="45">
        <v>80101500</v>
      </c>
      <c r="C136" s="46" t="s">
        <v>684</v>
      </c>
      <c r="D136" s="95" t="s">
        <v>677</v>
      </c>
      <c r="E136" s="53" t="s">
        <v>81</v>
      </c>
      <c r="F136" s="41" t="s">
        <v>163</v>
      </c>
      <c r="G136" s="41" t="s">
        <v>36</v>
      </c>
      <c r="H136" s="52">
        <v>10000000</v>
      </c>
      <c r="I136" s="52">
        <v>10000000</v>
      </c>
      <c r="J136" s="41" t="s">
        <v>37</v>
      </c>
      <c r="K136" s="41" t="s">
        <v>43</v>
      </c>
      <c r="L136" s="46" t="s">
        <v>683</v>
      </c>
    </row>
    <row r="137" spans="1:12" s="36" customFormat="1" ht="139.5" customHeight="1">
      <c r="A137" s="29"/>
      <c r="B137" s="45">
        <v>80121600</v>
      </c>
      <c r="C137" s="47" t="s">
        <v>685</v>
      </c>
      <c r="D137" s="95" t="s">
        <v>677</v>
      </c>
      <c r="E137" s="54" t="s">
        <v>494</v>
      </c>
      <c r="F137" s="41" t="s">
        <v>531</v>
      </c>
      <c r="G137" s="41" t="s">
        <v>36</v>
      </c>
      <c r="H137" s="124">
        <v>323896100</v>
      </c>
      <c r="I137" s="124">
        <v>323896100</v>
      </c>
      <c r="J137" s="41" t="s">
        <v>37</v>
      </c>
      <c r="K137" s="41" t="s">
        <v>43</v>
      </c>
      <c r="L137" s="46" t="s">
        <v>686</v>
      </c>
    </row>
    <row r="138" spans="1:12" s="36" customFormat="1" ht="89.25">
      <c r="A138" s="29"/>
      <c r="B138" s="45">
        <v>81112501</v>
      </c>
      <c r="C138" s="46" t="s">
        <v>687</v>
      </c>
      <c r="D138" s="95" t="s">
        <v>677</v>
      </c>
      <c r="E138" s="53" t="s">
        <v>372</v>
      </c>
      <c r="F138" s="41" t="s">
        <v>163</v>
      </c>
      <c r="G138" s="41" t="s">
        <v>36</v>
      </c>
      <c r="H138" s="55">
        <v>324578074</v>
      </c>
      <c r="I138" s="55">
        <v>324578074</v>
      </c>
      <c r="J138" s="41" t="s">
        <v>37</v>
      </c>
      <c r="K138" s="41" t="s">
        <v>43</v>
      </c>
      <c r="L138" s="46" t="s">
        <v>688</v>
      </c>
    </row>
    <row r="139" spans="1:12" s="36" customFormat="1" ht="101.25" customHeight="1">
      <c r="A139" s="29"/>
      <c r="B139" s="90">
        <v>72103300</v>
      </c>
      <c r="C139" s="90" t="s">
        <v>226</v>
      </c>
      <c r="D139" s="96">
        <v>43891</v>
      </c>
      <c r="E139" s="90" t="s">
        <v>227</v>
      </c>
      <c r="F139" s="90" t="s">
        <v>228</v>
      </c>
      <c r="G139" s="90" t="s">
        <v>689</v>
      </c>
      <c r="H139" s="125">
        <v>500000000</v>
      </c>
      <c r="I139" s="122">
        <f aca="true" t="shared" si="3" ref="I139:I149">+H139</f>
        <v>500000000</v>
      </c>
      <c r="J139" s="90" t="s">
        <v>37</v>
      </c>
      <c r="K139" s="90" t="s">
        <v>38</v>
      </c>
      <c r="L139" s="90" t="s">
        <v>229</v>
      </c>
    </row>
    <row r="140" spans="1:12" s="36" customFormat="1" ht="38.25">
      <c r="A140" s="29"/>
      <c r="B140" s="90">
        <v>39121100</v>
      </c>
      <c r="C140" s="90" t="s">
        <v>230</v>
      </c>
      <c r="D140" s="96">
        <v>43983</v>
      </c>
      <c r="E140" s="90" t="s">
        <v>227</v>
      </c>
      <c r="F140" s="90" t="s">
        <v>231</v>
      </c>
      <c r="G140" s="90" t="s">
        <v>689</v>
      </c>
      <c r="H140" s="125">
        <v>1000000000</v>
      </c>
      <c r="I140" s="122">
        <f t="shared" si="3"/>
        <v>1000000000</v>
      </c>
      <c r="J140" s="90" t="s">
        <v>37</v>
      </c>
      <c r="K140" s="90" t="s">
        <v>38</v>
      </c>
      <c r="L140" s="90" t="s">
        <v>641</v>
      </c>
    </row>
    <row r="141" spans="1:12" s="34" customFormat="1" ht="25.5">
      <c r="A141" s="29"/>
      <c r="B141" s="90">
        <v>81102201</v>
      </c>
      <c r="C141" s="90" t="s">
        <v>232</v>
      </c>
      <c r="D141" s="96">
        <v>43952</v>
      </c>
      <c r="E141" s="90" t="s">
        <v>227</v>
      </c>
      <c r="F141" s="90" t="s">
        <v>231</v>
      </c>
      <c r="G141" s="90" t="s">
        <v>689</v>
      </c>
      <c r="H141" s="125">
        <v>600000000</v>
      </c>
      <c r="I141" s="122">
        <f t="shared" si="3"/>
        <v>600000000</v>
      </c>
      <c r="J141" s="90" t="s">
        <v>37</v>
      </c>
      <c r="K141" s="90" t="s">
        <v>38</v>
      </c>
      <c r="L141" s="90" t="s">
        <v>642</v>
      </c>
    </row>
    <row r="142" spans="1:12" s="34" customFormat="1" ht="25.5">
      <c r="A142" s="29"/>
      <c r="B142" s="90">
        <v>55121719</v>
      </c>
      <c r="C142" s="90" t="s">
        <v>233</v>
      </c>
      <c r="D142" s="96">
        <v>43983</v>
      </c>
      <c r="E142" s="90" t="s">
        <v>39</v>
      </c>
      <c r="F142" s="90" t="s">
        <v>228</v>
      </c>
      <c r="G142" s="90" t="s">
        <v>689</v>
      </c>
      <c r="H142" s="125">
        <v>500000000</v>
      </c>
      <c r="I142" s="122">
        <f t="shared" si="3"/>
        <v>500000000</v>
      </c>
      <c r="J142" s="90" t="s">
        <v>37</v>
      </c>
      <c r="K142" s="90" t="s">
        <v>38</v>
      </c>
      <c r="L142" s="90" t="s">
        <v>234</v>
      </c>
    </row>
    <row r="143" spans="1:12" s="34" customFormat="1" ht="25.5">
      <c r="A143" s="29"/>
      <c r="B143" s="90">
        <v>86101700</v>
      </c>
      <c r="C143" s="90" t="s">
        <v>235</v>
      </c>
      <c r="D143" s="96">
        <v>44013</v>
      </c>
      <c r="E143" s="90" t="s">
        <v>236</v>
      </c>
      <c r="F143" s="90" t="s">
        <v>228</v>
      </c>
      <c r="G143" s="97" t="s">
        <v>490</v>
      </c>
      <c r="H143" s="125">
        <v>150000000</v>
      </c>
      <c r="I143" s="125">
        <f t="shared" si="3"/>
        <v>150000000</v>
      </c>
      <c r="J143" s="90" t="s">
        <v>37</v>
      </c>
      <c r="K143" s="90" t="s">
        <v>38</v>
      </c>
      <c r="L143" s="90" t="s">
        <v>237</v>
      </c>
    </row>
    <row r="144" spans="1:12" s="34" customFormat="1" ht="12.75">
      <c r="A144" s="29"/>
      <c r="B144" s="45">
        <v>32131000</v>
      </c>
      <c r="C144" s="45" t="s">
        <v>238</v>
      </c>
      <c r="D144" s="96">
        <v>44042</v>
      </c>
      <c r="E144" s="90" t="s">
        <v>236</v>
      </c>
      <c r="F144" s="90" t="s">
        <v>228</v>
      </c>
      <c r="G144" s="97" t="s">
        <v>490</v>
      </c>
      <c r="H144" s="125">
        <v>400000000</v>
      </c>
      <c r="I144" s="125">
        <f t="shared" si="3"/>
        <v>400000000</v>
      </c>
      <c r="J144" s="90" t="s">
        <v>37</v>
      </c>
      <c r="K144" s="90" t="s">
        <v>38</v>
      </c>
      <c r="L144" s="90" t="s">
        <v>239</v>
      </c>
    </row>
    <row r="145" spans="1:12" s="34" customFormat="1" ht="51">
      <c r="A145" s="29"/>
      <c r="B145" s="45">
        <v>80111707</v>
      </c>
      <c r="C145" s="45" t="s">
        <v>690</v>
      </c>
      <c r="D145" s="62">
        <v>43983</v>
      </c>
      <c r="E145" s="45" t="s">
        <v>236</v>
      </c>
      <c r="F145" s="45" t="s">
        <v>228</v>
      </c>
      <c r="G145" s="109" t="s">
        <v>490</v>
      </c>
      <c r="H145" s="126">
        <v>400000000</v>
      </c>
      <c r="I145" s="126">
        <f t="shared" si="3"/>
        <v>400000000</v>
      </c>
      <c r="J145" s="45" t="s">
        <v>37</v>
      </c>
      <c r="K145" s="45" t="s">
        <v>38</v>
      </c>
      <c r="L145" s="45" t="s">
        <v>691</v>
      </c>
    </row>
    <row r="146" spans="1:12" s="34" customFormat="1" ht="12.75">
      <c r="A146" s="29"/>
      <c r="B146" s="45">
        <v>72101507</v>
      </c>
      <c r="C146" s="45" t="s">
        <v>240</v>
      </c>
      <c r="D146" s="62">
        <v>43984</v>
      </c>
      <c r="E146" s="45" t="s">
        <v>227</v>
      </c>
      <c r="F146" s="45" t="s">
        <v>231</v>
      </c>
      <c r="G146" s="109" t="s">
        <v>490</v>
      </c>
      <c r="H146" s="126">
        <v>2732536737</v>
      </c>
      <c r="I146" s="126">
        <f t="shared" si="3"/>
        <v>2732536737</v>
      </c>
      <c r="J146" s="45" t="s">
        <v>37</v>
      </c>
      <c r="K146" s="45" t="s">
        <v>38</v>
      </c>
      <c r="L146" s="45" t="s">
        <v>692</v>
      </c>
    </row>
    <row r="147" spans="1:12" s="34" customFormat="1" ht="12.75">
      <c r="A147" s="29"/>
      <c r="B147" s="45">
        <v>72154503</v>
      </c>
      <c r="C147" s="45" t="s">
        <v>241</v>
      </c>
      <c r="D147" s="62">
        <v>43891</v>
      </c>
      <c r="E147" s="45" t="s">
        <v>48</v>
      </c>
      <c r="F147" s="45" t="s">
        <v>231</v>
      </c>
      <c r="G147" s="109" t="s">
        <v>490</v>
      </c>
      <c r="H147" s="126">
        <v>1000000000</v>
      </c>
      <c r="I147" s="126">
        <f t="shared" si="3"/>
        <v>1000000000</v>
      </c>
      <c r="J147" s="45" t="s">
        <v>37</v>
      </c>
      <c r="K147" s="45" t="s">
        <v>38</v>
      </c>
      <c r="L147" s="45" t="s">
        <v>693</v>
      </c>
    </row>
    <row r="148" spans="1:12" s="34" customFormat="1" ht="25.5">
      <c r="A148" s="29"/>
      <c r="B148" s="45">
        <v>78141500</v>
      </c>
      <c r="C148" s="45" t="s">
        <v>242</v>
      </c>
      <c r="D148" s="62">
        <v>43892</v>
      </c>
      <c r="E148" s="45" t="s">
        <v>81</v>
      </c>
      <c r="F148" s="45" t="s">
        <v>228</v>
      </c>
      <c r="G148" s="109" t="s">
        <v>490</v>
      </c>
      <c r="H148" s="126">
        <v>300000000</v>
      </c>
      <c r="I148" s="126">
        <f t="shared" si="3"/>
        <v>300000000</v>
      </c>
      <c r="J148" s="45" t="s">
        <v>37</v>
      </c>
      <c r="K148" s="45" t="s">
        <v>38</v>
      </c>
      <c r="L148" s="45" t="s">
        <v>237</v>
      </c>
    </row>
    <row r="149" spans="1:12" s="34" customFormat="1" ht="25.5">
      <c r="A149" s="29"/>
      <c r="B149" s="45">
        <v>95121644</v>
      </c>
      <c r="C149" s="45" t="s">
        <v>243</v>
      </c>
      <c r="D149" s="62">
        <v>43862</v>
      </c>
      <c r="E149" s="45" t="s">
        <v>236</v>
      </c>
      <c r="F149" s="45" t="s">
        <v>228</v>
      </c>
      <c r="G149" s="45" t="s">
        <v>689</v>
      </c>
      <c r="H149" s="126">
        <v>56822500</v>
      </c>
      <c r="I149" s="126">
        <f t="shared" si="3"/>
        <v>56822500</v>
      </c>
      <c r="J149" s="45" t="s">
        <v>37</v>
      </c>
      <c r="K149" s="45" t="s">
        <v>38</v>
      </c>
      <c r="L149" s="45" t="s">
        <v>694</v>
      </c>
    </row>
    <row r="150" spans="1:12" s="34" customFormat="1" ht="38.25">
      <c r="A150" s="29"/>
      <c r="B150" s="45">
        <v>60106100</v>
      </c>
      <c r="C150" s="45" t="s">
        <v>244</v>
      </c>
      <c r="D150" s="62">
        <v>44042</v>
      </c>
      <c r="E150" s="45" t="s">
        <v>236</v>
      </c>
      <c r="F150" s="45" t="s">
        <v>228</v>
      </c>
      <c r="G150" s="45" t="s">
        <v>695</v>
      </c>
      <c r="H150" s="126">
        <v>250000000</v>
      </c>
      <c r="I150" s="126">
        <v>250000000</v>
      </c>
      <c r="J150" s="45" t="s">
        <v>37</v>
      </c>
      <c r="K150" s="45" t="s">
        <v>38</v>
      </c>
      <c r="L150" s="45" t="s">
        <v>239</v>
      </c>
    </row>
    <row r="151" spans="1:12" s="34" customFormat="1" ht="63.75">
      <c r="A151" s="29"/>
      <c r="B151" s="45">
        <v>80121700</v>
      </c>
      <c r="C151" s="46" t="s">
        <v>518</v>
      </c>
      <c r="D151" s="62" t="s">
        <v>46</v>
      </c>
      <c r="E151" s="45" t="s">
        <v>57</v>
      </c>
      <c r="F151" s="45" t="s">
        <v>519</v>
      </c>
      <c r="G151" s="45" t="s">
        <v>64</v>
      </c>
      <c r="H151" s="52">
        <v>104737500</v>
      </c>
      <c r="I151" s="52">
        <v>104737500</v>
      </c>
      <c r="J151" s="45" t="s">
        <v>37</v>
      </c>
      <c r="K151" s="45" t="s">
        <v>38</v>
      </c>
      <c r="L151" s="45" t="s">
        <v>520</v>
      </c>
    </row>
    <row r="152" spans="1:12" s="34" customFormat="1" ht="51">
      <c r="A152" s="29"/>
      <c r="B152" s="45">
        <v>80121700</v>
      </c>
      <c r="C152" s="46" t="s">
        <v>521</v>
      </c>
      <c r="D152" s="62" t="s">
        <v>46</v>
      </c>
      <c r="E152" s="45" t="s">
        <v>57</v>
      </c>
      <c r="F152" s="45" t="s">
        <v>519</v>
      </c>
      <c r="G152" s="45" t="s">
        <v>64</v>
      </c>
      <c r="H152" s="52">
        <v>27500000</v>
      </c>
      <c r="I152" s="52">
        <v>27500000</v>
      </c>
      <c r="J152" s="45" t="s">
        <v>37</v>
      </c>
      <c r="K152" s="45" t="s">
        <v>38</v>
      </c>
      <c r="L152" s="45" t="s">
        <v>520</v>
      </c>
    </row>
    <row r="153" spans="1:12" s="34" customFormat="1" ht="140.25">
      <c r="A153" s="29"/>
      <c r="B153" s="41">
        <v>80121700</v>
      </c>
      <c r="C153" s="46" t="s">
        <v>522</v>
      </c>
      <c r="D153" s="40" t="s">
        <v>46</v>
      </c>
      <c r="E153" s="41" t="s">
        <v>57</v>
      </c>
      <c r="F153" s="41" t="s">
        <v>519</v>
      </c>
      <c r="G153" s="41" t="s">
        <v>64</v>
      </c>
      <c r="H153" s="55">
        <v>156200000</v>
      </c>
      <c r="I153" s="55">
        <v>156200000</v>
      </c>
      <c r="J153" s="41" t="s">
        <v>37</v>
      </c>
      <c r="K153" s="41" t="s">
        <v>38</v>
      </c>
      <c r="L153" s="41" t="s">
        <v>520</v>
      </c>
    </row>
    <row r="154" spans="1:12" s="34" customFormat="1" ht="76.5">
      <c r="A154" s="29"/>
      <c r="B154" s="41" t="s">
        <v>523</v>
      </c>
      <c r="C154" s="46" t="s">
        <v>524</v>
      </c>
      <c r="D154" s="40" t="s">
        <v>46</v>
      </c>
      <c r="E154" s="41" t="s">
        <v>96</v>
      </c>
      <c r="F154" s="41" t="s">
        <v>519</v>
      </c>
      <c r="G154" s="41" t="s">
        <v>64</v>
      </c>
      <c r="H154" s="55">
        <v>220000000</v>
      </c>
      <c r="I154" s="55">
        <v>220000000</v>
      </c>
      <c r="J154" s="41" t="s">
        <v>37</v>
      </c>
      <c r="K154" s="41" t="s">
        <v>38</v>
      </c>
      <c r="L154" s="41" t="s">
        <v>520</v>
      </c>
    </row>
    <row r="155" spans="1:12" s="34" customFormat="1" ht="165.75">
      <c r="A155" s="29"/>
      <c r="B155" s="41">
        <v>80121700</v>
      </c>
      <c r="C155" s="47" t="s">
        <v>525</v>
      </c>
      <c r="D155" s="54" t="s">
        <v>356</v>
      </c>
      <c r="E155" s="54" t="s">
        <v>47</v>
      </c>
      <c r="F155" s="41" t="s">
        <v>519</v>
      </c>
      <c r="G155" s="41" t="s">
        <v>64</v>
      </c>
      <c r="H155" s="120">
        <v>141750000</v>
      </c>
      <c r="I155" s="120">
        <v>141750000</v>
      </c>
      <c r="J155" s="41" t="s">
        <v>37</v>
      </c>
      <c r="K155" s="41" t="s">
        <v>38</v>
      </c>
      <c r="L155" s="41" t="s">
        <v>520</v>
      </c>
    </row>
    <row r="156" spans="1:12" s="34" customFormat="1" ht="114.75">
      <c r="A156" s="29"/>
      <c r="B156" s="41">
        <v>80121700</v>
      </c>
      <c r="C156" s="47" t="s">
        <v>526</v>
      </c>
      <c r="D156" s="40" t="s">
        <v>46</v>
      </c>
      <c r="E156" s="54" t="s">
        <v>57</v>
      </c>
      <c r="F156" s="41" t="s">
        <v>519</v>
      </c>
      <c r="G156" s="41" t="s">
        <v>64</v>
      </c>
      <c r="H156" s="120">
        <v>758850443</v>
      </c>
      <c r="I156" s="120">
        <v>758850443</v>
      </c>
      <c r="J156" s="41" t="s">
        <v>37</v>
      </c>
      <c r="K156" s="41" t="s">
        <v>38</v>
      </c>
      <c r="L156" s="41" t="s">
        <v>520</v>
      </c>
    </row>
    <row r="157" spans="1:12" s="34" customFormat="1" ht="76.5">
      <c r="A157" s="29"/>
      <c r="B157" s="41">
        <v>84111500</v>
      </c>
      <c r="C157" s="47" t="s">
        <v>527</v>
      </c>
      <c r="D157" s="40" t="s">
        <v>46</v>
      </c>
      <c r="E157" s="54" t="s">
        <v>57</v>
      </c>
      <c r="F157" s="41" t="s">
        <v>519</v>
      </c>
      <c r="G157" s="41" t="s">
        <v>64</v>
      </c>
      <c r="H157" s="120">
        <v>66000000</v>
      </c>
      <c r="I157" s="120">
        <v>66000000</v>
      </c>
      <c r="J157" s="41" t="s">
        <v>37</v>
      </c>
      <c r="K157" s="41" t="s">
        <v>38</v>
      </c>
      <c r="L157" s="41" t="s">
        <v>520</v>
      </c>
    </row>
    <row r="158" spans="1:12" s="34" customFormat="1" ht="89.25">
      <c r="A158" s="29"/>
      <c r="B158" s="41">
        <v>86101713</v>
      </c>
      <c r="C158" s="47" t="s">
        <v>528</v>
      </c>
      <c r="D158" s="54" t="s">
        <v>46</v>
      </c>
      <c r="E158" s="54" t="s">
        <v>529</v>
      </c>
      <c r="F158" s="41" t="s">
        <v>519</v>
      </c>
      <c r="G158" s="41" t="s">
        <v>64</v>
      </c>
      <c r="H158" s="120">
        <v>25000000</v>
      </c>
      <c r="I158" s="120">
        <v>25000000</v>
      </c>
      <c r="J158" s="41" t="s">
        <v>37</v>
      </c>
      <c r="K158" s="41" t="s">
        <v>38</v>
      </c>
      <c r="L158" s="41" t="s">
        <v>520</v>
      </c>
    </row>
    <row r="159" spans="1:12" s="34" customFormat="1" ht="89.25">
      <c r="A159" s="29"/>
      <c r="B159" s="41">
        <v>80121600</v>
      </c>
      <c r="C159" s="47" t="s">
        <v>530</v>
      </c>
      <c r="D159" s="40" t="s">
        <v>46</v>
      </c>
      <c r="E159" s="54" t="s">
        <v>57</v>
      </c>
      <c r="F159" s="41" t="s">
        <v>531</v>
      </c>
      <c r="G159" s="41" t="s">
        <v>36</v>
      </c>
      <c r="H159" s="120">
        <v>714692000</v>
      </c>
      <c r="I159" s="120">
        <f>H159</f>
        <v>714692000</v>
      </c>
      <c r="J159" s="41" t="s">
        <v>37</v>
      </c>
      <c r="K159" s="41" t="s">
        <v>43</v>
      </c>
      <c r="L159" s="41" t="s">
        <v>520</v>
      </c>
    </row>
    <row r="160" spans="1:12" s="34" customFormat="1" ht="38.25">
      <c r="A160" s="29"/>
      <c r="B160" s="90">
        <v>93141602</v>
      </c>
      <c r="C160" s="98" t="s">
        <v>467</v>
      </c>
      <c r="D160" s="98" t="s">
        <v>42</v>
      </c>
      <c r="E160" s="98" t="s">
        <v>34</v>
      </c>
      <c r="F160" s="98" t="s">
        <v>35</v>
      </c>
      <c r="G160" s="98" t="s">
        <v>704</v>
      </c>
      <c r="H160" s="127">
        <v>40000000</v>
      </c>
      <c r="I160" s="127">
        <v>40000000</v>
      </c>
      <c r="J160" s="98" t="s">
        <v>38</v>
      </c>
      <c r="K160" s="98" t="s">
        <v>38</v>
      </c>
      <c r="L160" s="98" t="s">
        <v>468</v>
      </c>
    </row>
    <row r="161" spans="1:12" s="34" customFormat="1" ht="38.25">
      <c r="A161" s="29"/>
      <c r="B161" s="90">
        <v>93141602</v>
      </c>
      <c r="C161" s="98" t="s">
        <v>467</v>
      </c>
      <c r="D161" s="98" t="s">
        <v>42</v>
      </c>
      <c r="E161" s="98" t="s">
        <v>34</v>
      </c>
      <c r="F161" s="98" t="s">
        <v>35</v>
      </c>
      <c r="G161" s="98" t="s">
        <v>704</v>
      </c>
      <c r="H161" s="127">
        <f>4000000*10</f>
        <v>40000000</v>
      </c>
      <c r="I161" s="127">
        <f>+H161</f>
        <v>40000000</v>
      </c>
      <c r="J161" s="98" t="s">
        <v>38</v>
      </c>
      <c r="K161" s="98" t="s">
        <v>38</v>
      </c>
      <c r="L161" s="98" t="s">
        <v>468</v>
      </c>
    </row>
    <row r="162" spans="1:12" s="34" customFormat="1" ht="38.25">
      <c r="A162" s="29"/>
      <c r="B162" s="90">
        <v>80101600</v>
      </c>
      <c r="C162" s="98" t="s">
        <v>469</v>
      </c>
      <c r="D162" s="98" t="s">
        <v>42</v>
      </c>
      <c r="E162" s="98" t="s">
        <v>34</v>
      </c>
      <c r="F162" s="98" t="s">
        <v>35</v>
      </c>
      <c r="G162" s="98" t="s">
        <v>704</v>
      </c>
      <c r="H162" s="127">
        <f>4000000*10</f>
        <v>40000000</v>
      </c>
      <c r="I162" s="127">
        <f>+H162</f>
        <v>40000000</v>
      </c>
      <c r="J162" s="98" t="s">
        <v>38</v>
      </c>
      <c r="K162" s="98" t="s">
        <v>38</v>
      </c>
      <c r="L162" s="98" t="s">
        <v>468</v>
      </c>
    </row>
    <row r="163" spans="1:12" s="34" customFormat="1" ht="51">
      <c r="A163" s="29"/>
      <c r="B163" s="90">
        <v>81151703</v>
      </c>
      <c r="C163" s="99" t="s">
        <v>470</v>
      </c>
      <c r="D163" s="98" t="s">
        <v>42</v>
      </c>
      <c r="E163" s="98" t="s">
        <v>34</v>
      </c>
      <c r="F163" s="98" t="s">
        <v>35</v>
      </c>
      <c r="G163" s="98" t="s">
        <v>704</v>
      </c>
      <c r="H163" s="127">
        <f>4000000*10</f>
        <v>40000000</v>
      </c>
      <c r="I163" s="127">
        <f>+H163</f>
        <v>40000000</v>
      </c>
      <c r="J163" s="98" t="s">
        <v>38</v>
      </c>
      <c r="K163" s="98" t="s">
        <v>38</v>
      </c>
      <c r="L163" s="98" t="s">
        <v>468</v>
      </c>
    </row>
    <row r="164" spans="1:12" s="34" customFormat="1" ht="51">
      <c r="A164" s="29"/>
      <c r="B164" s="90">
        <v>93151600</v>
      </c>
      <c r="C164" s="99" t="s">
        <v>471</v>
      </c>
      <c r="D164" s="98" t="s">
        <v>42</v>
      </c>
      <c r="E164" s="98" t="s">
        <v>34</v>
      </c>
      <c r="F164" s="98" t="s">
        <v>35</v>
      </c>
      <c r="G164" s="98" t="s">
        <v>705</v>
      </c>
      <c r="H164" s="122">
        <f>2054396573+1026541301+825733286-SUM(H160:H163)</f>
        <v>3746671160</v>
      </c>
      <c r="I164" s="122">
        <f>+H164</f>
        <v>3746671160</v>
      </c>
      <c r="J164" s="98" t="s">
        <v>38</v>
      </c>
      <c r="K164" s="98" t="s">
        <v>38</v>
      </c>
      <c r="L164" s="98" t="s">
        <v>468</v>
      </c>
    </row>
    <row r="165" spans="1:12" s="34" customFormat="1" ht="76.5">
      <c r="A165" s="29"/>
      <c r="B165" s="45">
        <v>85101600</v>
      </c>
      <c r="C165" s="46" t="s">
        <v>410</v>
      </c>
      <c r="D165" s="77">
        <v>43831</v>
      </c>
      <c r="E165" s="45" t="s">
        <v>254</v>
      </c>
      <c r="F165" s="69" t="s">
        <v>411</v>
      </c>
      <c r="G165" s="45" t="s">
        <v>36</v>
      </c>
      <c r="H165" s="119">
        <v>1499999998</v>
      </c>
      <c r="I165" s="119">
        <v>1499999998</v>
      </c>
      <c r="J165" s="45" t="s">
        <v>37</v>
      </c>
      <c r="K165" s="45" t="s">
        <v>38</v>
      </c>
      <c r="L165" s="45" t="s">
        <v>412</v>
      </c>
    </row>
    <row r="166" spans="1:12" s="34" customFormat="1" ht="76.5">
      <c r="A166" s="29"/>
      <c r="B166" s="45">
        <v>85101600</v>
      </c>
      <c r="C166" s="46" t="s">
        <v>413</v>
      </c>
      <c r="D166" s="77">
        <v>43831</v>
      </c>
      <c r="E166" s="45" t="s">
        <v>254</v>
      </c>
      <c r="F166" s="69" t="s">
        <v>411</v>
      </c>
      <c r="G166" s="45" t="s">
        <v>36</v>
      </c>
      <c r="H166" s="119">
        <v>800000000</v>
      </c>
      <c r="I166" s="119">
        <v>800000000</v>
      </c>
      <c r="J166" s="45" t="s">
        <v>37</v>
      </c>
      <c r="K166" s="45" t="s">
        <v>38</v>
      </c>
      <c r="L166" s="45" t="s">
        <v>412</v>
      </c>
    </row>
    <row r="167" spans="1:12" s="34" customFormat="1" ht="63.75">
      <c r="A167" s="29"/>
      <c r="B167" s="45">
        <v>85101707</v>
      </c>
      <c r="C167" s="46" t="s">
        <v>414</v>
      </c>
      <c r="D167" s="77">
        <v>43845</v>
      </c>
      <c r="E167" s="45" t="s">
        <v>415</v>
      </c>
      <c r="F167" s="69" t="s">
        <v>35</v>
      </c>
      <c r="G167" s="69" t="s">
        <v>416</v>
      </c>
      <c r="H167" s="119">
        <v>83950000</v>
      </c>
      <c r="I167" s="119">
        <v>83950000</v>
      </c>
      <c r="J167" s="45" t="s">
        <v>37</v>
      </c>
      <c r="K167" s="45" t="s">
        <v>38</v>
      </c>
      <c r="L167" s="45" t="s">
        <v>412</v>
      </c>
    </row>
    <row r="168" spans="1:12" s="34" customFormat="1" ht="51">
      <c r="A168" s="29"/>
      <c r="B168" s="45">
        <v>81111800</v>
      </c>
      <c r="C168" s="46" t="s">
        <v>417</v>
      </c>
      <c r="D168" s="77">
        <v>43845</v>
      </c>
      <c r="E168" s="45" t="s">
        <v>415</v>
      </c>
      <c r="F168" s="69" t="s">
        <v>35</v>
      </c>
      <c r="G168" s="69" t="s">
        <v>706</v>
      </c>
      <c r="H168" s="119">
        <v>58410938</v>
      </c>
      <c r="I168" s="119">
        <v>58410938</v>
      </c>
      <c r="J168" s="45" t="s">
        <v>37</v>
      </c>
      <c r="K168" s="45" t="s">
        <v>38</v>
      </c>
      <c r="L168" s="45" t="s">
        <v>412</v>
      </c>
    </row>
    <row r="169" spans="1:12" s="34" customFormat="1" ht="51">
      <c r="A169" s="29"/>
      <c r="B169" s="45">
        <v>85101707</v>
      </c>
      <c r="C169" s="46" t="s">
        <v>418</v>
      </c>
      <c r="D169" s="77">
        <v>43845</v>
      </c>
      <c r="E169" s="45" t="s">
        <v>415</v>
      </c>
      <c r="F169" s="69" t="s">
        <v>35</v>
      </c>
      <c r="G169" s="69" t="s">
        <v>706</v>
      </c>
      <c r="H169" s="119">
        <v>83950000</v>
      </c>
      <c r="I169" s="119">
        <v>83950000</v>
      </c>
      <c r="J169" s="45" t="s">
        <v>37</v>
      </c>
      <c r="K169" s="45" t="s">
        <v>38</v>
      </c>
      <c r="L169" s="45" t="s">
        <v>412</v>
      </c>
    </row>
    <row r="170" spans="1:12" s="34" customFormat="1" ht="44.25" customHeight="1">
      <c r="A170" s="29"/>
      <c r="B170" s="45">
        <v>85101600</v>
      </c>
      <c r="C170" s="46" t="s">
        <v>419</v>
      </c>
      <c r="D170" s="77">
        <v>43891</v>
      </c>
      <c r="E170" s="45" t="s">
        <v>34</v>
      </c>
      <c r="F170" s="69" t="s">
        <v>411</v>
      </c>
      <c r="G170" s="45" t="s">
        <v>36</v>
      </c>
      <c r="H170" s="119">
        <v>200000000</v>
      </c>
      <c r="I170" s="119">
        <v>200000000</v>
      </c>
      <c r="J170" s="45" t="s">
        <v>37</v>
      </c>
      <c r="K170" s="45" t="s">
        <v>38</v>
      </c>
      <c r="L170" s="45" t="s">
        <v>412</v>
      </c>
    </row>
    <row r="171" spans="1:12" s="34" customFormat="1" ht="48" customHeight="1">
      <c r="A171" s="29"/>
      <c r="B171" s="45">
        <v>85101707</v>
      </c>
      <c r="C171" s="46" t="s">
        <v>420</v>
      </c>
      <c r="D171" s="77">
        <v>43862</v>
      </c>
      <c r="E171" s="45" t="s">
        <v>162</v>
      </c>
      <c r="F171" s="69" t="s">
        <v>411</v>
      </c>
      <c r="G171" s="69" t="s">
        <v>706</v>
      </c>
      <c r="H171" s="119">
        <v>80300000</v>
      </c>
      <c r="I171" s="119">
        <v>80300000</v>
      </c>
      <c r="J171" s="45" t="s">
        <v>37</v>
      </c>
      <c r="K171" s="45" t="s">
        <v>38</v>
      </c>
      <c r="L171" s="45" t="s">
        <v>412</v>
      </c>
    </row>
    <row r="172" spans="1:12" s="34" customFormat="1" ht="51">
      <c r="A172" s="29"/>
      <c r="B172" s="45">
        <v>85101707</v>
      </c>
      <c r="C172" s="46" t="s">
        <v>421</v>
      </c>
      <c r="D172" s="77">
        <v>43862</v>
      </c>
      <c r="E172" s="45" t="s">
        <v>162</v>
      </c>
      <c r="F172" s="69" t="s">
        <v>411</v>
      </c>
      <c r="G172" s="69" t="s">
        <v>706</v>
      </c>
      <c r="H172" s="119">
        <v>80300000</v>
      </c>
      <c r="I172" s="119">
        <v>80300000</v>
      </c>
      <c r="J172" s="45" t="s">
        <v>37</v>
      </c>
      <c r="K172" s="45" t="s">
        <v>38</v>
      </c>
      <c r="L172" s="45" t="s">
        <v>412</v>
      </c>
    </row>
    <row r="173" spans="1:12" s="34" customFormat="1" ht="38.25">
      <c r="A173" s="29"/>
      <c r="B173" s="45">
        <v>85101707</v>
      </c>
      <c r="C173" s="46" t="s">
        <v>422</v>
      </c>
      <c r="D173" s="77">
        <v>43831</v>
      </c>
      <c r="E173" s="45" t="s">
        <v>254</v>
      </c>
      <c r="F173" s="69" t="s">
        <v>423</v>
      </c>
      <c r="G173" s="78" t="s">
        <v>424</v>
      </c>
      <c r="H173" s="119">
        <v>177391981</v>
      </c>
      <c r="I173" s="119">
        <v>177391981</v>
      </c>
      <c r="J173" s="45" t="s">
        <v>37</v>
      </c>
      <c r="K173" s="45" t="s">
        <v>38</v>
      </c>
      <c r="L173" s="45" t="s">
        <v>412</v>
      </c>
    </row>
    <row r="174" spans="1:12" s="34" customFormat="1" ht="63.75">
      <c r="A174" s="29"/>
      <c r="B174" s="45">
        <v>85101703</v>
      </c>
      <c r="C174" s="46" t="s">
        <v>425</v>
      </c>
      <c r="D174" s="77">
        <v>43831</v>
      </c>
      <c r="E174" s="45" t="s">
        <v>254</v>
      </c>
      <c r="F174" s="69" t="s">
        <v>423</v>
      </c>
      <c r="G174" s="41" t="s">
        <v>707</v>
      </c>
      <c r="H174" s="119">
        <v>44080251457</v>
      </c>
      <c r="I174" s="119">
        <v>44080251457</v>
      </c>
      <c r="J174" s="45" t="s">
        <v>37</v>
      </c>
      <c r="K174" s="45" t="s">
        <v>38</v>
      </c>
      <c r="L174" s="45" t="s">
        <v>412</v>
      </c>
    </row>
    <row r="175" spans="1:12" s="34" customFormat="1" ht="51">
      <c r="A175" s="29"/>
      <c r="B175" s="45">
        <v>85101707</v>
      </c>
      <c r="C175" s="46" t="s">
        <v>426</v>
      </c>
      <c r="D175" s="77">
        <v>43850</v>
      </c>
      <c r="E175" s="45" t="s">
        <v>415</v>
      </c>
      <c r="F175" s="69" t="s">
        <v>35</v>
      </c>
      <c r="G175" s="69" t="s">
        <v>706</v>
      </c>
      <c r="H175" s="119">
        <v>83950000</v>
      </c>
      <c r="I175" s="119">
        <v>83950000</v>
      </c>
      <c r="J175" s="45" t="s">
        <v>37</v>
      </c>
      <c r="K175" s="45" t="s">
        <v>38</v>
      </c>
      <c r="L175" s="45" t="s">
        <v>427</v>
      </c>
    </row>
    <row r="176" spans="1:12" s="34" customFormat="1" ht="38.25">
      <c r="A176" s="29"/>
      <c r="B176" s="45" t="s">
        <v>428</v>
      </c>
      <c r="C176" s="46" t="s">
        <v>429</v>
      </c>
      <c r="D176" s="77">
        <v>43891</v>
      </c>
      <c r="E176" s="45" t="s">
        <v>227</v>
      </c>
      <c r="F176" s="69" t="s">
        <v>430</v>
      </c>
      <c r="G176" s="69" t="s">
        <v>706</v>
      </c>
      <c r="H176" s="119">
        <v>420000000</v>
      </c>
      <c r="I176" s="119">
        <v>420000000</v>
      </c>
      <c r="J176" s="45" t="s">
        <v>37</v>
      </c>
      <c r="K176" s="45" t="s">
        <v>38</v>
      </c>
      <c r="L176" s="45" t="s">
        <v>412</v>
      </c>
    </row>
    <row r="177" spans="1:12" s="34" customFormat="1" ht="38.25">
      <c r="A177" s="29"/>
      <c r="B177" s="45">
        <v>85111500</v>
      </c>
      <c r="C177" s="46" t="s">
        <v>431</v>
      </c>
      <c r="D177" s="77">
        <v>43891</v>
      </c>
      <c r="E177" s="45" t="s">
        <v>34</v>
      </c>
      <c r="F177" s="79" t="s">
        <v>432</v>
      </c>
      <c r="G177" s="69" t="s">
        <v>708</v>
      </c>
      <c r="H177" s="119">
        <v>20000000</v>
      </c>
      <c r="I177" s="119">
        <v>20000000</v>
      </c>
      <c r="J177" s="45" t="s">
        <v>37</v>
      </c>
      <c r="K177" s="45" t="s">
        <v>38</v>
      </c>
      <c r="L177" s="45" t="s">
        <v>433</v>
      </c>
    </row>
    <row r="178" spans="1:12" s="34" customFormat="1" ht="38.25">
      <c r="A178" s="29"/>
      <c r="B178" s="45">
        <v>85111500</v>
      </c>
      <c r="C178" s="46" t="s">
        <v>434</v>
      </c>
      <c r="D178" s="80">
        <v>43831</v>
      </c>
      <c r="E178" s="45" t="s">
        <v>254</v>
      </c>
      <c r="F178" s="79" t="s">
        <v>432</v>
      </c>
      <c r="G178" s="69" t="s">
        <v>708</v>
      </c>
      <c r="H178" s="119">
        <v>598187706</v>
      </c>
      <c r="I178" s="119">
        <v>598187706</v>
      </c>
      <c r="J178" s="79" t="s">
        <v>37</v>
      </c>
      <c r="K178" s="45" t="s">
        <v>38</v>
      </c>
      <c r="L178" s="45" t="s">
        <v>433</v>
      </c>
    </row>
    <row r="179" spans="1:12" s="34" customFormat="1" ht="38.25">
      <c r="A179" s="29"/>
      <c r="B179" s="45">
        <v>81111800</v>
      </c>
      <c r="C179" s="46" t="s">
        <v>435</v>
      </c>
      <c r="D179" s="77">
        <v>43845</v>
      </c>
      <c r="E179" s="45" t="s">
        <v>415</v>
      </c>
      <c r="F179" s="69" t="s">
        <v>35</v>
      </c>
      <c r="G179" s="69" t="s">
        <v>708</v>
      </c>
      <c r="H179" s="119">
        <v>58410938</v>
      </c>
      <c r="I179" s="119">
        <v>58410938</v>
      </c>
      <c r="J179" s="45" t="s">
        <v>37</v>
      </c>
      <c r="K179" s="45" t="s">
        <v>38</v>
      </c>
      <c r="L179" s="45" t="s">
        <v>433</v>
      </c>
    </row>
    <row r="180" spans="1:12" s="34" customFormat="1" ht="38.25">
      <c r="A180" s="29"/>
      <c r="B180" s="45">
        <v>85101600</v>
      </c>
      <c r="C180" s="46" t="s">
        <v>436</v>
      </c>
      <c r="D180" s="80">
        <v>43861</v>
      </c>
      <c r="E180" s="79" t="s">
        <v>162</v>
      </c>
      <c r="F180" s="79" t="s">
        <v>35</v>
      </c>
      <c r="G180" s="69" t="s">
        <v>708</v>
      </c>
      <c r="H180" s="119">
        <v>32016600.000000004</v>
      </c>
      <c r="I180" s="119">
        <v>32016600.000000004</v>
      </c>
      <c r="J180" s="100" t="s">
        <v>37</v>
      </c>
      <c r="K180" s="45" t="s">
        <v>38</v>
      </c>
      <c r="L180" s="45" t="s">
        <v>433</v>
      </c>
    </row>
    <row r="181" spans="1:12" s="34" customFormat="1" ht="38.25">
      <c r="A181" s="29"/>
      <c r="B181" s="45">
        <v>85101600</v>
      </c>
      <c r="C181" s="46" t="s">
        <v>437</v>
      </c>
      <c r="D181" s="77">
        <v>43891</v>
      </c>
      <c r="E181" s="45" t="s">
        <v>34</v>
      </c>
      <c r="F181" s="69" t="s">
        <v>432</v>
      </c>
      <c r="G181" s="69" t="s">
        <v>708</v>
      </c>
      <c r="H181" s="119">
        <v>129897907</v>
      </c>
      <c r="I181" s="119">
        <v>129897907</v>
      </c>
      <c r="J181" s="100" t="s">
        <v>37</v>
      </c>
      <c r="K181" s="45" t="s">
        <v>38</v>
      </c>
      <c r="L181" s="45" t="s">
        <v>433</v>
      </c>
    </row>
    <row r="182" spans="1:12" s="34" customFormat="1" ht="38.25">
      <c r="A182" s="29"/>
      <c r="B182" s="45">
        <v>72151207</v>
      </c>
      <c r="C182" s="46" t="s">
        <v>438</v>
      </c>
      <c r="D182" s="80">
        <v>43861</v>
      </c>
      <c r="E182" s="79" t="s">
        <v>162</v>
      </c>
      <c r="F182" s="79" t="s">
        <v>430</v>
      </c>
      <c r="G182" s="81" t="s">
        <v>36</v>
      </c>
      <c r="H182" s="119">
        <v>33151243</v>
      </c>
      <c r="I182" s="119">
        <v>33151243</v>
      </c>
      <c r="J182" s="100" t="s">
        <v>37</v>
      </c>
      <c r="K182" s="45" t="s">
        <v>38</v>
      </c>
      <c r="L182" s="45" t="s">
        <v>433</v>
      </c>
    </row>
    <row r="183" spans="1:12" s="34" customFormat="1" ht="38.25">
      <c r="A183" s="29"/>
      <c r="B183" s="45">
        <v>20121910</v>
      </c>
      <c r="C183" s="46" t="s">
        <v>439</v>
      </c>
      <c r="D183" s="80">
        <v>43861</v>
      </c>
      <c r="E183" s="79" t="s">
        <v>162</v>
      </c>
      <c r="F183" s="79" t="s">
        <v>430</v>
      </c>
      <c r="G183" s="81" t="s">
        <v>36</v>
      </c>
      <c r="H183" s="119">
        <v>18405914</v>
      </c>
      <c r="I183" s="119">
        <v>18405914</v>
      </c>
      <c r="J183" s="100" t="s">
        <v>37</v>
      </c>
      <c r="K183" s="45" t="s">
        <v>38</v>
      </c>
      <c r="L183" s="45" t="s">
        <v>433</v>
      </c>
    </row>
    <row r="184" spans="1:12" s="34" customFormat="1" ht="38.25">
      <c r="A184" s="29"/>
      <c r="B184" s="45" t="s">
        <v>440</v>
      </c>
      <c r="C184" s="46" t="s">
        <v>441</v>
      </c>
      <c r="D184" s="80">
        <v>44013</v>
      </c>
      <c r="E184" s="101" t="s">
        <v>227</v>
      </c>
      <c r="F184" s="101" t="s">
        <v>430</v>
      </c>
      <c r="G184" s="81" t="s">
        <v>36</v>
      </c>
      <c r="H184" s="119">
        <v>40919221</v>
      </c>
      <c r="I184" s="119">
        <v>40919221</v>
      </c>
      <c r="J184" s="100" t="s">
        <v>37</v>
      </c>
      <c r="K184" s="45" t="s">
        <v>38</v>
      </c>
      <c r="L184" s="45" t="s">
        <v>433</v>
      </c>
    </row>
    <row r="185" spans="1:12" s="34" customFormat="1" ht="38.25">
      <c r="A185" s="29"/>
      <c r="B185" s="45" t="s">
        <v>442</v>
      </c>
      <c r="C185" s="46" t="s">
        <v>443</v>
      </c>
      <c r="D185" s="77">
        <v>43891</v>
      </c>
      <c r="E185" s="45" t="s">
        <v>34</v>
      </c>
      <c r="F185" s="69" t="s">
        <v>444</v>
      </c>
      <c r="G185" s="69" t="s">
        <v>708</v>
      </c>
      <c r="H185" s="119">
        <v>153000000</v>
      </c>
      <c r="I185" s="119">
        <v>153000000</v>
      </c>
      <c r="J185" s="45" t="s">
        <v>158</v>
      </c>
      <c r="K185" s="45" t="s">
        <v>38</v>
      </c>
      <c r="L185" s="45" t="s">
        <v>433</v>
      </c>
    </row>
    <row r="186" spans="1:12" s="34" customFormat="1" ht="89.25">
      <c r="A186" s="29"/>
      <c r="B186" s="45" t="s">
        <v>445</v>
      </c>
      <c r="C186" s="46" t="s">
        <v>446</v>
      </c>
      <c r="D186" s="77">
        <v>43891</v>
      </c>
      <c r="E186" s="45" t="s">
        <v>34</v>
      </c>
      <c r="F186" s="69" t="s">
        <v>35</v>
      </c>
      <c r="G186" s="69" t="s">
        <v>708</v>
      </c>
      <c r="H186" s="119">
        <v>492983159</v>
      </c>
      <c r="I186" s="119">
        <v>492983159</v>
      </c>
      <c r="J186" s="45" t="s">
        <v>158</v>
      </c>
      <c r="K186" s="45" t="s">
        <v>38</v>
      </c>
      <c r="L186" s="45" t="s">
        <v>433</v>
      </c>
    </row>
    <row r="187" spans="1:12" s="34" customFormat="1" ht="38.25">
      <c r="A187" s="29"/>
      <c r="B187" s="45">
        <v>81141500</v>
      </c>
      <c r="C187" s="46" t="s">
        <v>447</v>
      </c>
      <c r="D187" s="77">
        <v>43891</v>
      </c>
      <c r="E187" s="45" t="s">
        <v>227</v>
      </c>
      <c r="F187" s="101" t="s">
        <v>430</v>
      </c>
      <c r="G187" s="69" t="s">
        <v>708</v>
      </c>
      <c r="H187" s="119">
        <v>25700000</v>
      </c>
      <c r="I187" s="119">
        <v>25700000</v>
      </c>
      <c r="J187" s="45" t="s">
        <v>158</v>
      </c>
      <c r="K187" s="45" t="s">
        <v>38</v>
      </c>
      <c r="L187" s="45" t="s">
        <v>433</v>
      </c>
    </row>
    <row r="188" spans="1:12" s="34" customFormat="1" ht="38.25">
      <c r="A188" s="29"/>
      <c r="B188" s="45">
        <v>82121503</v>
      </c>
      <c r="C188" s="46" t="s">
        <v>448</v>
      </c>
      <c r="D188" s="77">
        <v>43891</v>
      </c>
      <c r="E188" s="45" t="s">
        <v>227</v>
      </c>
      <c r="F188" s="101" t="s">
        <v>430</v>
      </c>
      <c r="G188" s="69" t="s">
        <v>708</v>
      </c>
      <c r="H188" s="119">
        <v>92649999</v>
      </c>
      <c r="I188" s="119">
        <v>92649999</v>
      </c>
      <c r="J188" s="45" t="s">
        <v>158</v>
      </c>
      <c r="K188" s="45" t="s">
        <v>38</v>
      </c>
      <c r="L188" s="45" t="s">
        <v>433</v>
      </c>
    </row>
    <row r="189" spans="1:12" s="34" customFormat="1" ht="38.25">
      <c r="A189" s="29"/>
      <c r="B189" s="45">
        <v>85101700</v>
      </c>
      <c r="C189" s="46" t="s">
        <v>449</v>
      </c>
      <c r="D189" s="77">
        <v>43891</v>
      </c>
      <c r="E189" s="45" t="s">
        <v>34</v>
      </c>
      <c r="F189" s="69" t="s">
        <v>35</v>
      </c>
      <c r="G189" s="69" t="s">
        <v>416</v>
      </c>
      <c r="H189" s="119">
        <v>280894930</v>
      </c>
      <c r="I189" s="119">
        <v>280894930</v>
      </c>
      <c r="J189" s="45" t="s">
        <v>37</v>
      </c>
      <c r="K189" s="45" t="s">
        <v>38</v>
      </c>
      <c r="L189" s="45" t="s">
        <v>412</v>
      </c>
    </row>
    <row r="190" spans="1:12" s="34" customFormat="1" ht="38.25">
      <c r="A190" s="29"/>
      <c r="B190" s="45">
        <v>85101707</v>
      </c>
      <c r="C190" s="46" t="s">
        <v>450</v>
      </c>
      <c r="D190" s="77">
        <v>43891</v>
      </c>
      <c r="E190" s="45" t="s">
        <v>48</v>
      </c>
      <c r="F190" s="69" t="s">
        <v>35</v>
      </c>
      <c r="G190" s="45" t="s">
        <v>36</v>
      </c>
      <c r="H190" s="119">
        <v>80000000</v>
      </c>
      <c r="I190" s="119">
        <v>80000000</v>
      </c>
      <c r="J190" s="45" t="s">
        <v>158</v>
      </c>
      <c r="K190" s="45" t="s">
        <v>38</v>
      </c>
      <c r="L190" s="45" t="s">
        <v>412</v>
      </c>
    </row>
    <row r="191" spans="1:12" s="34" customFormat="1" ht="38.25">
      <c r="A191" s="29"/>
      <c r="B191" s="45">
        <v>85151600</v>
      </c>
      <c r="C191" s="46" t="s">
        <v>451</v>
      </c>
      <c r="D191" s="77">
        <v>43862</v>
      </c>
      <c r="E191" s="45" t="s">
        <v>34</v>
      </c>
      <c r="F191" s="69" t="s">
        <v>411</v>
      </c>
      <c r="G191" s="69" t="s">
        <v>709</v>
      </c>
      <c r="H191" s="119">
        <v>33350625</v>
      </c>
      <c r="I191" s="119">
        <v>33350625</v>
      </c>
      <c r="J191" s="45" t="s">
        <v>37</v>
      </c>
      <c r="K191" s="45" t="s">
        <v>38</v>
      </c>
      <c r="L191" s="45" t="s">
        <v>452</v>
      </c>
    </row>
    <row r="192" spans="1:12" s="34" customFormat="1" ht="38.25">
      <c r="A192" s="29"/>
      <c r="B192" s="45">
        <v>85151600</v>
      </c>
      <c r="C192" s="46" t="s">
        <v>453</v>
      </c>
      <c r="D192" s="77">
        <v>43862</v>
      </c>
      <c r="E192" s="45" t="s">
        <v>162</v>
      </c>
      <c r="F192" s="69" t="s">
        <v>411</v>
      </c>
      <c r="G192" s="69" t="s">
        <v>709</v>
      </c>
      <c r="H192" s="119">
        <v>33350625</v>
      </c>
      <c r="I192" s="119">
        <v>33350625</v>
      </c>
      <c r="J192" s="45" t="s">
        <v>37</v>
      </c>
      <c r="K192" s="45" t="s">
        <v>38</v>
      </c>
      <c r="L192" s="45" t="s">
        <v>452</v>
      </c>
    </row>
    <row r="193" spans="1:12" s="34" customFormat="1" ht="51">
      <c r="A193" s="29"/>
      <c r="B193" s="45">
        <v>93131600</v>
      </c>
      <c r="C193" s="46" t="s">
        <v>710</v>
      </c>
      <c r="D193" s="77">
        <v>43891</v>
      </c>
      <c r="E193" s="45" t="s">
        <v>48</v>
      </c>
      <c r="F193" s="69" t="s">
        <v>53</v>
      </c>
      <c r="G193" s="69" t="s">
        <v>36</v>
      </c>
      <c r="H193" s="119">
        <v>2893152050</v>
      </c>
      <c r="I193" s="119">
        <v>2893152050</v>
      </c>
      <c r="J193" s="45" t="s">
        <v>158</v>
      </c>
      <c r="K193" s="45" t="s">
        <v>38</v>
      </c>
      <c r="L193" s="45" t="s">
        <v>452</v>
      </c>
    </row>
    <row r="194" spans="1:12" s="34" customFormat="1" ht="102">
      <c r="A194" s="29"/>
      <c r="B194" s="45" t="s">
        <v>155</v>
      </c>
      <c r="C194" s="46" t="s">
        <v>454</v>
      </c>
      <c r="D194" s="77">
        <v>43891</v>
      </c>
      <c r="E194" s="45" t="s">
        <v>48</v>
      </c>
      <c r="F194" s="69" t="s">
        <v>157</v>
      </c>
      <c r="G194" s="45" t="s">
        <v>36</v>
      </c>
      <c r="H194" s="119">
        <v>601375320</v>
      </c>
      <c r="I194" s="119">
        <v>601375320</v>
      </c>
      <c r="J194" s="45" t="s">
        <v>158</v>
      </c>
      <c r="K194" s="45" t="s">
        <v>38</v>
      </c>
      <c r="L194" s="45" t="s">
        <v>452</v>
      </c>
    </row>
    <row r="195" spans="1:12" s="34" customFormat="1" ht="38.25">
      <c r="A195" s="29"/>
      <c r="B195" s="45">
        <v>70122006</v>
      </c>
      <c r="C195" s="46" t="s">
        <v>455</v>
      </c>
      <c r="D195" s="77">
        <v>43891</v>
      </c>
      <c r="E195" s="45" t="s">
        <v>48</v>
      </c>
      <c r="F195" s="69" t="s">
        <v>411</v>
      </c>
      <c r="G195" s="69" t="s">
        <v>711</v>
      </c>
      <c r="H195" s="119">
        <v>135300000</v>
      </c>
      <c r="I195" s="119">
        <v>135300000</v>
      </c>
      <c r="J195" s="45" t="s">
        <v>158</v>
      </c>
      <c r="K195" s="45" t="s">
        <v>38</v>
      </c>
      <c r="L195" s="45" t="s">
        <v>433</v>
      </c>
    </row>
    <row r="196" spans="1:12" s="34" customFormat="1" ht="38.25">
      <c r="A196" s="29"/>
      <c r="B196" s="45" t="s">
        <v>440</v>
      </c>
      <c r="C196" s="46" t="s">
        <v>456</v>
      </c>
      <c r="D196" s="77">
        <v>43862</v>
      </c>
      <c r="E196" s="45" t="s">
        <v>34</v>
      </c>
      <c r="F196" s="69" t="s">
        <v>432</v>
      </c>
      <c r="G196" s="69" t="s">
        <v>712</v>
      </c>
      <c r="H196" s="119">
        <v>4298693813</v>
      </c>
      <c r="I196" s="119">
        <v>4298693813</v>
      </c>
      <c r="J196" s="45" t="s">
        <v>158</v>
      </c>
      <c r="K196" s="45" t="s">
        <v>38</v>
      </c>
      <c r="L196" s="45" t="s">
        <v>433</v>
      </c>
    </row>
    <row r="197" spans="1:12" s="34" customFormat="1" ht="51">
      <c r="A197" s="29"/>
      <c r="B197" s="45" t="s">
        <v>457</v>
      </c>
      <c r="C197" s="46" t="s">
        <v>458</v>
      </c>
      <c r="D197" s="77">
        <v>43862</v>
      </c>
      <c r="E197" s="45" t="s">
        <v>34</v>
      </c>
      <c r="F197" s="69" t="s">
        <v>35</v>
      </c>
      <c r="G197" s="69" t="s">
        <v>712</v>
      </c>
      <c r="H197" s="119">
        <v>33350625.000000004</v>
      </c>
      <c r="I197" s="119">
        <v>33350625.000000004</v>
      </c>
      <c r="J197" s="45" t="s">
        <v>158</v>
      </c>
      <c r="K197" s="45" t="s">
        <v>38</v>
      </c>
      <c r="L197" s="45" t="s">
        <v>433</v>
      </c>
    </row>
    <row r="198" spans="1:12" s="34" customFormat="1" ht="51">
      <c r="A198" s="29"/>
      <c r="B198" s="45" t="s">
        <v>459</v>
      </c>
      <c r="C198" s="46" t="s">
        <v>460</v>
      </c>
      <c r="D198" s="77">
        <v>43891</v>
      </c>
      <c r="E198" s="45" t="s">
        <v>34</v>
      </c>
      <c r="F198" s="69" t="s">
        <v>461</v>
      </c>
      <c r="G198" s="45" t="s">
        <v>36</v>
      </c>
      <c r="H198" s="119">
        <v>727147000</v>
      </c>
      <c r="I198" s="119">
        <v>727147000</v>
      </c>
      <c r="J198" s="45" t="s">
        <v>158</v>
      </c>
      <c r="K198" s="45" t="s">
        <v>61</v>
      </c>
      <c r="L198" s="45" t="s">
        <v>452</v>
      </c>
    </row>
    <row r="199" spans="1:12" s="34" customFormat="1" ht="38.25">
      <c r="A199" s="29"/>
      <c r="B199" s="45">
        <v>85101600</v>
      </c>
      <c r="C199" s="46" t="s">
        <v>462</v>
      </c>
      <c r="D199" s="77">
        <v>43891</v>
      </c>
      <c r="E199" s="45" t="s">
        <v>34</v>
      </c>
      <c r="F199" s="69" t="s">
        <v>461</v>
      </c>
      <c r="G199" s="45" t="s">
        <v>36</v>
      </c>
      <c r="H199" s="119">
        <v>172853000</v>
      </c>
      <c r="I199" s="119">
        <v>172853000</v>
      </c>
      <c r="J199" s="45" t="s">
        <v>158</v>
      </c>
      <c r="K199" s="45" t="s">
        <v>61</v>
      </c>
      <c r="L199" s="45" t="s">
        <v>452</v>
      </c>
    </row>
    <row r="200" spans="1:12" s="34" customFormat="1" ht="38.25">
      <c r="A200" s="29"/>
      <c r="B200" s="45">
        <v>85101707</v>
      </c>
      <c r="C200" s="46" t="s">
        <v>463</v>
      </c>
      <c r="D200" s="77">
        <v>43891</v>
      </c>
      <c r="E200" s="45" t="s">
        <v>34</v>
      </c>
      <c r="F200" s="69" t="s">
        <v>461</v>
      </c>
      <c r="G200" s="45" t="s">
        <v>708</v>
      </c>
      <c r="H200" s="119">
        <v>100000000</v>
      </c>
      <c r="I200" s="119">
        <v>100000000</v>
      </c>
      <c r="J200" s="45" t="s">
        <v>158</v>
      </c>
      <c r="K200" s="45" t="s">
        <v>61</v>
      </c>
      <c r="L200" s="45" t="s">
        <v>433</v>
      </c>
    </row>
    <row r="201" spans="1:12" s="34" customFormat="1" ht="38.25">
      <c r="A201" s="29"/>
      <c r="B201" s="45">
        <v>85101707</v>
      </c>
      <c r="C201" s="46" t="s">
        <v>464</v>
      </c>
      <c r="D201" s="77">
        <v>43891</v>
      </c>
      <c r="E201" s="45" t="s">
        <v>34</v>
      </c>
      <c r="F201" s="69" t="s">
        <v>461</v>
      </c>
      <c r="G201" s="45" t="s">
        <v>36</v>
      </c>
      <c r="H201" s="119">
        <v>250000000</v>
      </c>
      <c r="I201" s="119">
        <v>250000000</v>
      </c>
      <c r="J201" s="45" t="s">
        <v>158</v>
      </c>
      <c r="K201" s="45" t="s">
        <v>61</v>
      </c>
      <c r="L201" s="45" t="s">
        <v>433</v>
      </c>
    </row>
    <row r="202" spans="1:12" s="34" customFormat="1" ht="38.25">
      <c r="A202" s="29"/>
      <c r="B202" s="45">
        <v>85101707</v>
      </c>
      <c r="C202" s="46" t="s">
        <v>465</v>
      </c>
      <c r="D202" s="77">
        <v>43891</v>
      </c>
      <c r="E202" s="45" t="s">
        <v>34</v>
      </c>
      <c r="F202" s="69" t="s">
        <v>461</v>
      </c>
      <c r="G202" s="45" t="s">
        <v>36</v>
      </c>
      <c r="H202" s="119">
        <v>50000000</v>
      </c>
      <c r="I202" s="119">
        <v>50000000</v>
      </c>
      <c r="J202" s="45" t="s">
        <v>158</v>
      </c>
      <c r="K202" s="45" t="s">
        <v>61</v>
      </c>
      <c r="L202" s="45" t="s">
        <v>433</v>
      </c>
    </row>
    <row r="203" spans="1:12" s="34" customFormat="1" ht="38.25">
      <c r="A203" s="29"/>
      <c r="B203" s="45">
        <v>85101707</v>
      </c>
      <c r="C203" s="46" t="s">
        <v>466</v>
      </c>
      <c r="D203" s="77">
        <v>43891</v>
      </c>
      <c r="E203" s="45" t="s">
        <v>34</v>
      </c>
      <c r="F203" s="69" t="s">
        <v>461</v>
      </c>
      <c r="G203" s="45" t="s">
        <v>36</v>
      </c>
      <c r="H203" s="119">
        <v>400000000</v>
      </c>
      <c r="I203" s="119">
        <v>400000000</v>
      </c>
      <c r="J203" s="45" t="s">
        <v>158</v>
      </c>
      <c r="K203" s="45" t="s">
        <v>61</v>
      </c>
      <c r="L203" s="45" t="s">
        <v>412</v>
      </c>
    </row>
    <row r="204" spans="1:12" s="34" customFormat="1" ht="51">
      <c r="A204" s="29"/>
      <c r="B204" s="41" t="s">
        <v>354</v>
      </c>
      <c r="C204" s="87" t="s">
        <v>355</v>
      </c>
      <c r="D204" s="54" t="s">
        <v>356</v>
      </c>
      <c r="E204" s="41" t="s">
        <v>47</v>
      </c>
      <c r="F204" s="41" t="s">
        <v>299</v>
      </c>
      <c r="G204" s="41" t="s">
        <v>357</v>
      </c>
      <c r="H204" s="128">
        <v>3200000</v>
      </c>
      <c r="I204" s="128">
        <v>3200000</v>
      </c>
      <c r="J204" s="83" t="s">
        <v>37</v>
      </c>
      <c r="K204" s="83" t="s">
        <v>61</v>
      </c>
      <c r="L204" s="41" t="s">
        <v>358</v>
      </c>
    </row>
    <row r="205" spans="1:12" s="34" customFormat="1" ht="51">
      <c r="A205" s="29"/>
      <c r="B205" s="41" t="s">
        <v>713</v>
      </c>
      <c r="C205" s="87" t="s">
        <v>359</v>
      </c>
      <c r="D205" s="41" t="s">
        <v>88</v>
      </c>
      <c r="E205" s="41" t="s">
        <v>360</v>
      </c>
      <c r="F205" s="41" t="s">
        <v>299</v>
      </c>
      <c r="G205" s="41" t="s">
        <v>361</v>
      </c>
      <c r="H205" s="128">
        <v>500000</v>
      </c>
      <c r="I205" s="128">
        <v>500000</v>
      </c>
      <c r="J205" s="83" t="s">
        <v>37</v>
      </c>
      <c r="K205" s="83" t="s">
        <v>61</v>
      </c>
      <c r="L205" s="41" t="s">
        <v>358</v>
      </c>
    </row>
    <row r="206" spans="1:12" s="34" customFormat="1" ht="51">
      <c r="A206" s="29"/>
      <c r="B206" s="90">
        <v>43212104</v>
      </c>
      <c r="C206" s="87" t="s">
        <v>362</v>
      </c>
      <c r="D206" s="54" t="s">
        <v>363</v>
      </c>
      <c r="E206" s="41" t="s">
        <v>364</v>
      </c>
      <c r="F206" s="41" t="s">
        <v>299</v>
      </c>
      <c r="G206" s="41" t="s">
        <v>365</v>
      </c>
      <c r="H206" s="128">
        <v>6000000</v>
      </c>
      <c r="I206" s="128">
        <v>6000000</v>
      </c>
      <c r="J206" s="83" t="s">
        <v>37</v>
      </c>
      <c r="K206" s="83" t="s">
        <v>61</v>
      </c>
      <c r="L206" s="41" t="s">
        <v>358</v>
      </c>
    </row>
    <row r="207" spans="1:12" s="34" customFormat="1" ht="51">
      <c r="A207" s="29"/>
      <c r="B207" s="41">
        <v>43212110</v>
      </c>
      <c r="C207" s="87" t="s">
        <v>366</v>
      </c>
      <c r="D207" s="54" t="s">
        <v>363</v>
      </c>
      <c r="E207" s="41" t="s">
        <v>364</v>
      </c>
      <c r="F207" s="41" t="s">
        <v>299</v>
      </c>
      <c r="G207" s="41" t="s">
        <v>365</v>
      </c>
      <c r="H207" s="128">
        <v>8000000</v>
      </c>
      <c r="I207" s="128">
        <v>8000000</v>
      </c>
      <c r="J207" s="83" t="s">
        <v>37</v>
      </c>
      <c r="K207" s="83" t="s">
        <v>61</v>
      </c>
      <c r="L207" s="41" t="s">
        <v>358</v>
      </c>
    </row>
    <row r="208" spans="1:12" s="34" customFormat="1" ht="51">
      <c r="A208" s="29"/>
      <c r="B208" s="41">
        <v>43212104</v>
      </c>
      <c r="C208" s="87" t="s">
        <v>367</v>
      </c>
      <c r="D208" s="54" t="s">
        <v>363</v>
      </c>
      <c r="E208" s="41" t="s">
        <v>364</v>
      </c>
      <c r="F208" s="41" t="s">
        <v>299</v>
      </c>
      <c r="G208" s="41" t="s">
        <v>368</v>
      </c>
      <c r="H208" s="128">
        <v>2000000</v>
      </c>
      <c r="I208" s="128">
        <v>2000000</v>
      </c>
      <c r="J208" s="83" t="s">
        <v>37</v>
      </c>
      <c r="K208" s="83" t="s">
        <v>61</v>
      </c>
      <c r="L208" s="41" t="s">
        <v>358</v>
      </c>
    </row>
    <row r="209" spans="1:12" s="34" customFormat="1" ht="51">
      <c r="A209" s="29"/>
      <c r="B209" s="41">
        <v>43211711</v>
      </c>
      <c r="C209" s="87" t="s">
        <v>369</v>
      </c>
      <c r="D209" s="54" t="s">
        <v>363</v>
      </c>
      <c r="E209" s="41" t="s">
        <v>364</v>
      </c>
      <c r="F209" s="41" t="s">
        <v>299</v>
      </c>
      <c r="G209" s="41" t="s">
        <v>368</v>
      </c>
      <c r="H209" s="128">
        <v>5000000</v>
      </c>
      <c r="I209" s="128">
        <v>5000000</v>
      </c>
      <c r="J209" s="83" t="s">
        <v>37</v>
      </c>
      <c r="K209" s="83" t="s">
        <v>61</v>
      </c>
      <c r="L209" s="41" t="s">
        <v>358</v>
      </c>
    </row>
    <row r="210" spans="1:12" s="34" customFormat="1" ht="51">
      <c r="A210" s="29"/>
      <c r="B210" s="41">
        <v>43232304</v>
      </c>
      <c r="C210" s="87" t="s">
        <v>370</v>
      </c>
      <c r="D210" s="54" t="s">
        <v>363</v>
      </c>
      <c r="E210" s="41" t="s">
        <v>364</v>
      </c>
      <c r="F210" s="41" t="s">
        <v>35</v>
      </c>
      <c r="G210" s="41" t="s">
        <v>368</v>
      </c>
      <c r="H210" s="128">
        <v>6431909</v>
      </c>
      <c r="I210" s="128">
        <v>6431909</v>
      </c>
      <c r="J210" s="83" t="s">
        <v>37</v>
      </c>
      <c r="K210" s="83" t="s">
        <v>61</v>
      </c>
      <c r="L210" s="41" t="s">
        <v>358</v>
      </c>
    </row>
    <row r="211" spans="1:12" s="34" customFormat="1" ht="51">
      <c r="A211" s="29"/>
      <c r="B211" s="41">
        <v>73151900</v>
      </c>
      <c r="C211" s="102" t="s">
        <v>371</v>
      </c>
      <c r="D211" s="41" t="s">
        <v>88</v>
      </c>
      <c r="E211" s="41" t="s">
        <v>372</v>
      </c>
      <c r="F211" s="41" t="s">
        <v>299</v>
      </c>
      <c r="G211" s="41" t="s">
        <v>185</v>
      </c>
      <c r="H211" s="128">
        <v>4000000</v>
      </c>
      <c r="I211" s="128">
        <v>4000000</v>
      </c>
      <c r="J211" s="83" t="s">
        <v>37</v>
      </c>
      <c r="K211" s="83" t="s">
        <v>61</v>
      </c>
      <c r="L211" s="41" t="s">
        <v>358</v>
      </c>
    </row>
    <row r="212" spans="1:12" s="34" customFormat="1" ht="51">
      <c r="A212" s="29"/>
      <c r="B212" s="41">
        <v>72154066</v>
      </c>
      <c r="C212" s="102" t="s">
        <v>373</v>
      </c>
      <c r="D212" s="54" t="s">
        <v>356</v>
      </c>
      <c r="E212" s="41" t="s">
        <v>323</v>
      </c>
      <c r="F212" s="41" t="s">
        <v>299</v>
      </c>
      <c r="G212" s="41" t="s">
        <v>185</v>
      </c>
      <c r="H212" s="128">
        <v>6000000</v>
      </c>
      <c r="I212" s="128">
        <v>6000000</v>
      </c>
      <c r="J212" s="83" t="s">
        <v>37</v>
      </c>
      <c r="K212" s="83" t="s">
        <v>61</v>
      </c>
      <c r="L212" s="41" t="s">
        <v>358</v>
      </c>
    </row>
    <row r="213" spans="1:12" s="34" customFormat="1" ht="51">
      <c r="A213" s="29"/>
      <c r="B213" s="41" t="s">
        <v>374</v>
      </c>
      <c r="C213" s="102" t="s">
        <v>375</v>
      </c>
      <c r="D213" s="54" t="s">
        <v>376</v>
      </c>
      <c r="E213" s="41" t="s">
        <v>377</v>
      </c>
      <c r="F213" s="41" t="s">
        <v>378</v>
      </c>
      <c r="G213" s="41" t="s">
        <v>379</v>
      </c>
      <c r="H213" s="129">
        <v>3000000</v>
      </c>
      <c r="I213" s="129">
        <v>3000000</v>
      </c>
      <c r="J213" s="53" t="s">
        <v>37</v>
      </c>
      <c r="K213" s="83" t="s">
        <v>61</v>
      </c>
      <c r="L213" s="41" t="s">
        <v>358</v>
      </c>
    </row>
    <row r="214" spans="1:12" s="34" customFormat="1" ht="51">
      <c r="A214" s="29"/>
      <c r="B214" s="41" t="s">
        <v>380</v>
      </c>
      <c r="C214" s="102" t="s">
        <v>381</v>
      </c>
      <c r="D214" s="54" t="s">
        <v>382</v>
      </c>
      <c r="E214" s="41" t="s">
        <v>383</v>
      </c>
      <c r="F214" s="41" t="s">
        <v>35</v>
      </c>
      <c r="G214" s="41" t="s">
        <v>379</v>
      </c>
      <c r="H214" s="129">
        <v>20000000</v>
      </c>
      <c r="I214" s="129">
        <v>20000000</v>
      </c>
      <c r="J214" s="53" t="s">
        <v>37</v>
      </c>
      <c r="K214" s="83" t="s">
        <v>61</v>
      </c>
      <c r="L214" s="41" t="s">
        <v>358</v>
      </c>
    </row>
    <row r="215" spans="1:12" s="34" customFormat="1" ht="51">
      <c r="A215" s="29"/>
      <c r="B215" s="41" t="s">
        <v>384</v>
      </c>
      <c r="C215" s="102" t="s">
        <v>385</v>
      </c>
      <c r="D215" s="41" t="s">
        <v>356</v>
      </c>
      <c r="E215" s="41" t="s">
        <v>149</v>
      </c>
      <c r="F215" s="41" t="s">
        <v>35</v>
      </c>
      <c r="G215" s="41" t="s">
        <v>185</v>
      </c>
      <c r="H215" s="129">
        <v>20180000</v>
      </c>
      <c r="I215" s="129">
        <v>20180000</v>
      </c>
      <c r="J215" s="53" t="s">
        <v>37</v>
      </c>
      <c r="K215" s="83" t="s">
        <v>61</v>
      </c>
      <c r="L215" s="41" t="s">
        <v>358</v>
      </c>
    </row>
    <row r="216" spans="1:12" s="34" customFormat="1" ht="51">
      <c r="A216" s="29"/>
      <c r="B216" s="53">
        <v>80101604</v>
      </c>
      <c r="C216" s="102" t="s">
        <v>714</v>
      </c>
      <c r="D216" s="83" t="s">
        <v>46</v>
      </c>
      <c r="E216" s="83" t="s">
        <v>389</v>
      </c>
      <c r="F216" s="41" t="s">
        <v>35</v>
      </c>
      <c r="G216" s="41" t="s">
        <v>379</v>
      </c>
      <c r="H216" s="130">
        <v>33750000</v>
      </c>
      <c r="I216" s="130">
        <v>33750000</v>
      </c>
      <c r="J216" s="83" t="s">
        <v>37</v>
      </c>
      <c r="K216" s="83" t="s">
        <v>61</v>
      </c>
      <c r="L216" s="41" t="s">
        <v>358</v>
      </c>
    </row>
    <row r="217" spans="1:12" s="34" customFormat="1" ht="63.75">
      <c r="A217" s="29"/>
      <c r="B217" s="53">
        <v>80101604</v>
      </c>
      <c r="C217" s="82" t="s">
        <v>715</v>
      </c>
      <c r="D217" s="83" t="s">
        <v>46</v>
      </c>
      <c r="E217" s="83" t="s">
        <v>149</v>
      </c>
      <c r="F217" s="41" t="s">
        <v>35</v>
      </c>
      <c r="G217" s="41" t="s">
        <v>379</v>
      </c>
      <c r="H217" s="130">
        <v>45000000</v>
      </c>
      <c r="I217" s="130">
        <v>45000000</v>
      </c>
      <c r="J217" s="83" t="s">
        <v>37</v>
      </c>
      <c r="K217" s="83" t="s">
        <v>61</v>
      </c>
      <c r="L217" s="41" t="s">
        <v>358</v>
      </c>
    </row>
    <row r="218" spans="1:12" s="34" customFormat="1" ht="51">
      <c r="A218" s="29"/>
      <c r="B218" s="53">
        <v>80101604</v>
      </c>
      <c r="C218" s="82" t="s">
        <v>716</v>
      </c>
      <c r="D218" s="83" t="s">
        <v>46</v>
      </c>
      <c r="E218" s="83" t="s">
        <v>389</v>
      </c>
      <c r="F218" s="41" t="s">
        <v>35</v>
      </c>
      <c r="G218" s="41" t="s">
        <v>379</v>
      </c>
      <c r="H218" s="128">
        <v>18000000</v>
      </c>
      <c r="I218" s="128">
        <v>18000000</v>
      </c>
      <c r="J218" s="83" t="s">
        <v>37</v>
      </c>
      <c r="K218" s="83" t="s">
        <v>61</v>
      </c>
      <c r="L218" s="41" t="s">
        <v>358</v>
      </c>
    </row>
    <row r="219" spans="1:12" s="34" customFormat="1" ht="51">
      <c r="A219" s="29"/>
      <c r="B219" s="53">
        <v>80101604</v>
      </c>
      <c r="C219" s="82" t="s">
        <v>717</v>
      </c>
      <c r="D219" s="83" t="s">
        <v>46</v>
      </c>
      <c r="E219" s="83" t="s">
        <v>389</v>
      </c>
      <c r="F219" s="41" t="s">
        <v>35</v>
      </c>
      <c r="G219" s="41" t="s">
        <v>379</v>
      </c>
      <c r="H219" s="128">
        <v>24750000</v>
      </c>
      <c r="I219" s="128">
        <v>24750000</v>
      </c>
      <c r="J219" s="83" t="s">
        <v>37</v>
      </c>
      <c r="K219" s="83" t="s">
        <v>61</v>
      </c>
      <c r="L219" s="41" t="s">
        <v>358</v>
      </c>
    </row>
    <row r="220" spans="1:12" s="34" customFormat="1" ht="51">
      <c r="A220" s="29"/>
      <c r="B220" s="53">
        <v>80101604</v>
      </c>
      <c r="C220" s="82" t="s">
        <v>717</v>
      </c>
      <c r="D220" s="83" t="s">
        <v>46</v>
      </c>
      <c r="E220" s="83" t="s">
        <v>389</v>
      </c>
      <c r="F220" s="41" t="s">
        <v>35</v>
      </c>
      <c r="G220" s="41" t="s">
        <v>379</v>
      </c>
      <c r="H220" s="128">
        <v>24750000</v>
      </c>
      <c r="I220" s="128">
        <v>24750000</v>
      </c>
      <c r="J220" s="83" t="s">
        <v>37</v>
      </c>
      <c r="K220" s="83" t="s">
        <v>61</v>
      </c>
      <c r="L220" s="41" t="s">
        <v>358</v>
      </c>
    </row>
    <row r="221" spans="1:12" s="34" customFormat="1" ht="51">
      <c r="A221" s="29"/>
      <c r="B221" s="53">
        <v>80101604</v>
      </c>
      <c r="C221" s="82" t="s">
        <v>717</v>
      </c>
      <c r="D221" s="83" t="s">
        <v>46</v>
      </c>
      <c r="E221" s="83" t="s">
        <v>389</v>
      </c>
      <c r="F221" s="41" t="s">
        <v>35</v>
      </c>
      <c r="G221" s="41" t="s">
        <v>379</v>
      </c>
      <c r="H221" s="128">
        <v>24750000</v>
      </c>
      <c r="I221" s="128">
        <v>24750000</v>
      </c>
      <c r="J221" s="83" t="s">
        <v>37</v>
      </c>
      <c r="K221" s="83" t="s">
        <v>61</v>
      </c>
      <c r="L221" s="41" t="s">
        <v>358</v>
      </c>
    </row>
    <row r="222" spans="1:12" s="34" customFormat="1" ht="63.75">
      <c r="A222" s="29"/>
      <c r="B222" s="53">
        <v>80101604</v>
      </c>
      <c r="C222" s="82" t="s">
        <v>718</v>
      </c>
      <c r="D222" s="83" t="s">
        <v>46</v>
      </c>
      <c r="E222" s="83" t="s">
        <v>719</v>
      </c>
      <c r="F222" s="41" t="s">
        <v>35</v>
      </c>
      <c r="G222" s="41" t="s">
        <v>379</v>
      </c>
      <c r="H222" s="128">
        <v>13500000</v>
      </c>
      <c r="I222" s="128">
        <v>13500000</v>
      </c>
      <c r="J222" s="83" t="s">
        <v>37</v>
      </c>
      <c r="K222" s="83" t="s">
        <v>61</v>
      </c>
      <c r="L222" s="41" t="s">
        <v>358</v>
      </c>
    </row>
    <row r="223" spans="1:12" s="34" customFormat="1" ht="63.75">
      <c r="A223" s="29"/>
      <c r="B223" s="53">
        <v>80101604</v>
      </c>
      <c r="C223" s="82" t="s">
        <v>718</v>
      </c>
      <c r="D223" s="83" t="s">
        <v>46</v>
      </c>
      <c r="E223" s="83" t="s">
        <v>389</v>
      </c>
      <c r="F223" s="41" t="s">
        <v>35</v>
      </c>
      <c r="G223" s="41" t="s">
        <v>379</v>
      </c>
      <c r="H223" s="128">
        <v>13500000</v>
      </c>
      <c r="I223" s="128">
        <v>13500000</v>
      </c>
      <c r="J223" s="83" t="s">
        <v>37</v>
      </c>
      <c r="K223" s="83" t="s">
        <v>61</v>
      </c>
      <c r="L223" s="41" t="s">
        <v>358</v>
      </c>
    </row>
    <row r="224" spans="1:12" s="34" customFormat="1" ht="140.25">
      <c r="A224" s="29"/>
      <c r="B224" s="53">
        <v>80101604</v>
      </c>
      <c r="C224" s="82" t="s">
        <v>387</v>
      </c>
      <c r="D224" s="83" t="s">
        <v>46</v>
      </c>
      <c r="E224" s="83" t="s">
        <v>389</v>
      </c>
      <c r="F224" s="41" t="s">
        <v>35</v>
      </c>
      <c r="G224" s="41" t="s">
        <v>379</v>
      </c>
      <c r="H224" s="128">
        <v>24750000</v>
      </c>
      <c r="I224" s="128">
        <v>24750000</v>
      </c>
      <c r="J224" s="83" t="s">
        <v>37</v>
      </c>
      <c r="K224" s="83" t="s">
        <v>61</v>
      </c>
      <c r="L224" s="41" t="s">
        <v>358</v>
      </c>
    </row>
    <row r="225" spans="1:12" s="34" customFormat="1" ht="51">
      <c r="A225" s="29"/>
      <c r="B225" s="53">
        <v>82121506</v>
      </c>
      <c r="C225" s="82" t="s">
        <v>386</v>
      </c>
      <c r="D225" s="83" t="s">
        <v>363</v>
      </c>
      <c r="E225" s="83" t="s">
        <v>377</v>
      </c>
      <c r="F225" s="41" t="s">
        <v>35</v>
      </c>
      <c r="G225" s="41" t="s">
        <v>379</v>
      </c>
      <c r="H225" s="128">
        <v>50000000</v>
      </c>
      <c r="I225" s="128">
        <v>50000000</v>
      </c>
      <c r="J225" s="83" t="s">
        <v>37</v>
      </c>
      <c r="K225" s="83" t="s">
        <v>61</v>
      </c>
      <c r="L225" s="41" t="s">
        <v>358</v>
      </c>
    </row>
    <row r="226" spans="1:12" s="34" customFormat="1" ht="140.25">
      <c r="A226" s="29"/>
      <c r="B226" s="53">
        <v>80101604</v>
      </c>
      <c r="C226" s="82" t="s">
        <v>387</v>
      </c>
      <c r="D226" s="83" t="s">
        <v>46</v>
      </c>
      <c r="E226" s="83" t="s">
        <v>389</v>
      </c>
      <c r="F226" s="41" t="s">
        <v>35</v>
      </c>
      <c r="G226" s="41" t="s">
        <v>379</v>
      </c>
      <c r="H226" s="128">
        <v>24750000</v>
      </c>
      <c r="I226" s="128">
        <v>24750000</v>
      </c>
      <c r="J226" s="83" t="s">
        <v>37</v>
      </c>
      <c r="K226" s="83" t="s">
        <v>61</v>
      </c>
      <c r="L226" s="41" t="s">
        <v>358</v>
      </c>
    </row>
    <row r="227" spans="1:12" s="34" customFormat="1" ht="51">
      <c r="A227" s="29"/>
      <c r="B227" s="83">
        <v>80101604</v>
      </c>
      <c r="C227" s="82" t="s">
        <v>388</v>
      </c>
      <c r="D227" s="83" t="s">
        <v>356</v>
      </c>
      <c r="E227" s="83" t="s">
        <v>389</v>
      </c>
      <c r="F227" s="41" t="s">
        <v>35</v>
      </c>
      <c r="G227" s="41" t="s">
        <v>379</v>
      </c>
      <c r="H227" s="128">
        <v>1000000000</v>
      </c>
      <c r="I227" s="128">
        <v>1000000000</v>
      </c>
      <c r="J227" s="83" t="s">
        <v>37</v>
      </c>
      <c r="K227" s="83" t="s">
        <v>61</v>
      </c>
      <c r="L227" s="41" t="s">
        <v>358</v>
      </c>
    </row>
    <row r="228" spans="1:12" s="34" customFormat="1" ht="51">
      <c r="A228" s="29"/>
      <c r="B228" s="83">
        <v>80101604</v>
      </c>
      <c r="C228" s="71" t="s">
        <v>390</v>
      </c>
      <c r="D228" s="49" t="s">
        <v>391</v>
      </c>
      <c r="E228" s="49" t="s">
        <v>149</v>
      </c>
      <c r="F228" s="41" t="s">
        <v>35</v>
      </c>
      <c r="G228" s="41" t="s">
        <v>379</v>
      </c>
      <c r="H228" s="128">
        <v>1840000000</v>
      </c>
      <c r="I228" s="128">
        <v>1840000000</v>
      </c>
      <c r="J228" s="83" t="s">
        <v>37</v>
      </c>
      <c r="K228" s="83" t="s">
        <v>61</v>
      </c>
      <c r="L228" s="41" t="s">
        <v>358</v>
      </c>
    </row>
    <row r="229" spans="1:12" s="34" customFormat="1" ht="51">
      <c r="A229" s="29"/>
      <c r="B229" s="53">
        <v>80101509</v>
      </c>
      <c r="C229" s="71" t="s">
        <v>720</v>
      </c>
      <c r="D229" s="49" t="s">
        <v>391</v>
      </c>
      <c r="E229" s="49" t="s">
        <v>149</v>
      </c>
      <c r="F229" s="41" t="s">
        <v>35</v>
      </c>
      <c r="G229" s="41" t="s">
        <v>379</v>
      </c>
      <c r="H229" s="128">
        <v>80000000</v>
      </c>
      <c r="I229" s="128">
        <v>80000000</v>
      </c>
      <c r="J229" s="83" t="s">
        <v>37</v>
      </c>
      <c r="K229" s="83" t="s">
        <v>61</v>
      </c>
      <c r="L229" s="41" t="s">
        <v>358</v>
      </c>
    </row>
    <row r="230" spans="1:12" s="34" customFormat="1" ht="51">
      <c r="A230" s="29"/>
      <c r="B230" s="83">
        <v>43232304</v>
      </c>
      <c r="C230" s="71" t="s">
        <v>392</v>
      </c>
      <c r="D230" s="49" t="s">
        <v>391</v>
      </c>
      <c r="E230" s="49" t="s">
        <v>149</v>
      </c>
      <c r="F230" s="41" t="s">
        <v>35</v>
      </c>
      <c r="G230" s="41" t="s">
        <v>379</v>
      </c>
      <c r="H230" s="128">
        <v>300000000</v>
      </c>
      <c r="I230" s="128">
        <v>300000000</v>
      </c>
      <c r="J230" s="83" t="s">
        <v>37</v>
      </c>
      <c r="K230" s="83" t="s">
        <v>61</v>
      </c>
      <c r="L230" s="41" t="s">
        <v>358</v>
      </c>
    </row>
    <row r="231" spans="1:12" s="34" customFormat="1" ht="51">
      <c r="A231" s="29"/>
      <c r="B231" s="83">
        <v>93151502</v>
      </c>
      <c r="C231" s="98" t="s">
        <v>393</v>
      </c>
      <c r="D231" s="83" t="s">
        <v>46</v>
      </c>
      <c r="E231" s="83" t="s">
        <v>394</v>
      </c>
      <c r="F231" s="41" t="s">
        <v>35</v>
      </c>
      <c r="G231" s="41" t="s">
        <v>379</v>
      </c>
      <c r="H231" s="128">
        <v>62000000</v>
      </c>
      <c r="I231" s="128">
        <v>62000000</v>
      </c>
      <c r="J231" s="83" t="s">
        <v>37</v>
      </c>
      <c r="K231" s="83" t="s">
        <v>61</v>
      </c>
      <c r="L231" s="41" t="s">
        <v>358</v>
      </c>
    </row>
    <row r="232" spans="1:12" s="34" customFormat="1" ht="51">
      <c r="A232" s="29"/>
      <c r="B232" s="83">
        <v>80111500</v>
      </c>
      <c r="C232" s="98" t="s">
        <v>395</v>
      </c>
      <c r="D232" s="83" t="s">
        <v>356</v>
      </c>
      <c r="E232" s="83" t="s">
        <v>394</v>
      </c>
      <c r="F232" s="41" t="s">
        <v>35</v>
      </c>
      <c r="G232" s="41" t="s">
        <v>379</v>
      </c>
      <c r="H232" s="128">
        <v>450241843</v>
      </c>
      <c r="I232" s="128">
        <v>450241843</v>
      </c>
      <c r="J232" s="83" t="s">
        <v>37</v>
      </c>
      <c r="K232" s="83" t="s">
        <v>61</v>
      </c>
      <c r="L232" s="41" t="s">
        <v>358</v>
      </c>
    </row>
    <row r="233" spans="1:12" s="34" customFormat="1" ht="89.25">
      <c r="A233" s="29"/>
      <c r="B233" s="45" t="s">
        <v>725</v>
      </c>
      <c r="C233" s="88" t="s">
        <v>721</v>
      </c>
      <c r="D233" s="95">
        <v>43862</v>
      </c>
      <c r="E233" s="53" t="s">
        <v>162</v>
      </c>
      <c r="F233" s="41" t="s">
        <v>163</v>
      </c>
      <c r="G233" s="41" t="s">
        <v>36</v>
      </c>
      <c r="H233" s="55">
        <v>617000000</v>
      </c>
      <c r="I233" s="55">
        <v>617000000</v>
      </c>
      <c r="J233" s="41" t="s">
        <v>37</v>
      </c>
      <c r="K233" s="41" t="s">
        <v>43</v>
      </c>
      <c r="L233" s="41" t="s">
        <v>164</v>
      </c>
    </row>
    <row r="234" spans="1:12" s="34" customFormat="1" ht="76.5">
      <c r="A234" s="29"/>
      <c r="B234" s="45" t="s">
        <v>726</v>
      </c>
      <c r="C234" s="88" t="s">
        <v>722</v>
      </c>
      <c r="D234" s="95">
        <v>43862</v>
      </c>
      <c r="E234" s="53" t="s">
        <v>162</v>
      </c>
      <c r="F234" s="41" t="s">
        <v>163</v>
      </c>
      <c r="G234" s="41" t="s">
        <v>36</v>
      </c>
      <c r="H234" s="55">
        <v>226000000</v>
      </c>
      <c r="I234" s="55">
        <v>226000000</v>
      </c>
      <c r="J234" s="41" t="s">
        <v>37</v>
      </c>
      <c r="K234" s="41" t="s">
        <v>43</v>
      </c>
      <c r="L234" s="41" t="s">
        <v>164</v>
      </c>
    </row>
    <row r="235" spans="1:12" s="34" customFormat="1" ht="76.5">
      <c r="A235" s="29"/>
      <c r="B235" s="45" t="s">
        <v>727</v>
      </c>
      <c r="C235" s="88" t="s">
        <v>165</v>
      </c>
      <c r="D235" s="95">
        <v>43862</v>
      </c>
      <c r="E235" s="53" t="s">
        <v>57</v>
      </c>
      <c r="F235" s="41" t="s">
        <v>163</v>
      </c>
      <c r="G235" s="41" t="s">
        <v>36</v>
      </c>
      <c r="H235" s="55">
        <v>531000000</v>
      </c>
      <c r="I235" s="55">
        <v>531000000</v>
      </c>
      <c r="J235" s="41" t="s">
        <v>37</v>
      </c>
      <c r="K235" s="41" t="s">
        <v>43</v>
      </c>
      <c r="L235" s="41" t="s">
        <v>164</v>
      </c>
    </row>
    <row r="236" spans="1:12" s="34" customFormat="1" ht="76.5">
      <c r="A236" s="29"/>
      <c r="B236" s="45" t="s">
        <v>166</v>
      </c>
      <c r="C236" s="88" t="s">
        <v>723</v>
      </c>
      <c r="D236" s="95">
        <v>43862</v>
      </c>
      <c r="E236" s="41" t="s">
        <v>57</v>
      </c>
      <c r="F236" s="41" t="s">
        <v>167</v>
      </c>
      <c r="G236" s="41" t="s">
        <v>36</v>
      </c>
      <c r="H236" s="124">
        <v>135000000</v>
      </c>
      <c r="I236" s="124">
        <v>135000000</v>
      </c>
      <c r="J236" s="84" t="s">
        <v>37</v>
      </c>
      <c r="K236" s="84" t="s">
        <v>38</v>
      </c>
      <c r="L236" s="41" t="s">
        <v>164</v>
      </c>
    </row>
    <row r="237" spans="1:12" s="34" customFormat="1" ht="102">
      <c r="A237" s="29"/>
      <c r="B237" s="45" t="s">
        <v>168</v>
      </c>
      <c r="C237" s="88" t="s">
        <v>724</v>
      </c>
      <c r="D237" s="95">
        <v>43862</v>
      </c>
      <c r="E237" s="41" t="s">
        <v>162</v>
      </c>
      <c r="F237" s="41" t="s">
        <v>163</v>
      </c>
      <c r="G237" s="41" t="s">
        <v>36</v>
      </c>
      <c r="H237" s="124">
        <v>143000000</v>
      </c>
      <c r="I237" s="124">
        <v>143000000</v>
      </c>
      <c r="J237" s="84" t="s">
        <v>37</v>
      </c>
      <c r="K237" s="84" t="s">
        <v>43</v>
      </c>
      <c r="L237" s="41" t="s">
        <v>164</v>
      </c>
    </row>
    <row r="238" spans="1:12" s="34" customFormat="1" ht="63.75">
      <c r="A238" s="29"/>
      <c r="B238" s="45">
        <v>70122000</v>
      </c>
      <c r="C238" s="46" t="s">
        <v>182</v>
      </c>
      <c r="D238" s="94" t="s">
        <v>183</v>
      </c>
      <c r="E238" s="45" t="s">
        <v>149</v>
      </c>
      <c r="F238" s="45" t="s">
        <v>184</v>
      </c>
      <c r="G238" s="45" t="s">
        <v>185</v>
      </c>
      <c r="H238" s="119">
        <v>240000000</v>
      </c>
      <c r="I238" s="119">
        <f>H238</f>
        <v>240000000</v>
      </c>
      <c r="J238" s="45" t="s">
        <v>37</v>
      </c>
      <c r="K238" s="45" t="s">
        <v>61</v>
      </c>
      <c r="L238" s="45" t="s">
        <v>186</v>
      </c>
    </row>
    <row r="239" spans="1:12" s="34" customFormat="1" ht="89.25">
      <c r="A239" s="29"/>
      <c r="B239" s="45" t="s">
        <v>187</v>
      </c>
      <c r="C239" s="46" t="s">
        <v>188</v>
      </c>
      <c r="D239" s="94" t="s">
        <v>183</v>
      </c>
      <c r="E239" s="45" t="s">
        <v>189</v>
      </c>
      <c r="F239" s="45" t="s">
        <v>184</v>
      </c>
      <c r="G239" s="45" t="s">
        <v>185</v>
      </c>
      <c r="H239" s="119">
        <v>47843512.08</v>
      </c>
      <c r="I239" s="119">
        <f>H239</f>
        <v>47843512.08</v>
      </c>
      <c r="J239" s="45" t="s">
        <v>37</v>
      </c>
      <c r="K239" s="45" t="s">
        <v>61</v>
      </c>
      <c r="L239" s="45" t="s">
        <v>190</v>
      </c>
    </row>
    <row r="240" spans="1:12" s="34" customFormat="1" ht="89.25">
      <c r="A240" s="29"/>
      <c r="B240" s="45">
        <v>77101705</v>
      </c>
      <c r="C240" s="46" t="s">
        <v>188</v>
      </c>
      <c r="D240" s="94" t="s">
        <v>183</v>
      </c>
      <c r="E240" s="45" t="s">
        <v>189</v>
      </c>
      <c r="F240" s="45" t="s">
        <v>184</v>
      </c>
      <c r="G240" s="45" t="s">
        <v>185</v>
      </c>
      <c r="H240" s="119">
        <v>47843512.08</v>
      </c>
      <c r="I240" s="119">
        <f>H240</f>
        <v>47843512.08</v>
      </c>
      <c r="J240" s="45" t="s">
        <v>37</v>
      </c>
      <c r="K240" s="45" t="s">
        <v>61</v>
      </c>
      <c r="L240" s="45" t="s">
        <v>190</v>
      </c>
    </row>
    <row r="241" spans="1:12" s="34" customFormat="1" ht="51">
      <c r="A241" s="29"/>
      <c r="B241" s="45" t="s">
        <v>187</v>
      </c>
      <c r="C241" s="46" t="s">
        <v>191</v>
      </c>
      <c r="D241" s="94" t="s">
        <v>183</v>
      </c>
      <c r="E241" s="45" t="s">
        <v>192</v>
      </c>
      <c r="F241" s="45" t="s">
        <v>184</v>
      </c>
      <c r="G241" s="45" t="s">
        <v>185</v>
      </c>
      <c r="H241" s="119">
        <v>21636910</v>
      </c>
      <c r="I241" s="119">
        <v>21636910</v>
      </c>
      <c r="J241" s="45" t="s">
        <v>37</v>
      </c>
      <c r="K241" s="45" t="s">
        <v>61</v>
      </c>
      <c r="L241" s="45" t="s">
        <v>190</v>
      </c>
    </row>
    <row r="242" spans="1:12" s="34" customFormat="1" ht="51">
      <c r="A242" s="29"/>
      <c r="B242" s="45" t="s">
        <v>187</v>
      </c>
      <c r="C242" s="46" t="s">
        <v>193</v>
      </c>
      <c r="D242" s="94" t="s">
        <v>183</v>
      </c>
      <c r="E242" s="45" t="s">
        <v>192</v>
      </c>
      <c r="F242" s="45" t="s">
        <v>184</v>
      </c>
      <c r="G242" s="45" t="s">
        <v>185</v>
      </c>
      <c r="H242" s="119">
        <v>21636910</v>
      </c>
      <c r="I242" s="119">
        <v>21636910</v>
      </c>
      <c r="J242" s="45" t="s">
        <v>37</v>
      </c>
      <c r="K242" s="45" t="s">
        <v>61</v>
      </c>
      <c r="L242" s="45" t="s">
        <v>190</v>
      </c>
    </row>
    <row r="243" spans="1:12" s="34" customFormat="1" ht="51">
      <c r="A243" s="29"/>
      <c r="B243" s="45" t="s">
        <v>187</v>
      </c>
      <c r="C243" s="46" t="s">
        <v>193</v>
      </c>
      <c r="D243" s="94" t="s">
        <v>183</v>
      </c>
      <c r="E243" s="45" t="s">
        <v>192</v>
      </c>
      <c r="F243" s="45" t="s">
        <v>184</v>
      </c>
      <c r="G243" s="45" t="s">
        <v>185</v>
      </c>
      <c r="H243" s="119">
        <v>21636910</v>
      </c>
      <c r="I243" s="119">
        <v>21636910</v>
      </c>
      <c r="J243" s="45" t="s">
        <v>37</v>
      </c>
      <c r="K243" s="45" t="s">
        <v>61</v>
      </c>
      <c r="L243" s="45" t="s">
        <v>190</v>
      </c>
    </row>
    <row r="244" spans="1:12" s="34" customFormat="1" ht="63.75">
      <c r="A244" s="29"/>
      <c r="B244" s="45" t="s">
        <v>187</v>
      </c>
      <c r="C244" s="46" t="s">
        <v>194</v>
      </c>
      <c r="D244" s="94" t="s">
        <v>183</v>
      </c>
      <c r="E244" s="45" t="s">
        <v>189</v>
      </c>
      <c r="F244" s="45" t="s">
        <v>184</v>
      </c>
      <c r="G244" s="45" t="s">
        <v>185</v>
      </c>
      <c r="H244" s="119">
        <v>42267752.15</v>
      </c>
      <c r="I244" s="119">
        <f>H244</f>
        <v>42267752.15</v>
      </c>
      <c r="J244" s="45" t="s">
        <v>37</v>
      </c>
      <c r="K244" s="45" t="s">
        <v>61</v>
      </c>
      <c r="L244" s="45" t="s">
        <v>190</v>
      </c>
    </row>
    <row r="245" spans="1:12" s="34" customFormat="1" ht="100.5" customHeight="1">
      <c r="A245" s="29"/>
      <c r="B245" s="45" t="s">
        <v>729</v>
      </c>
      <c r="C245" s="46" t="s">
        <v>195</v>
      </c>
      <c r="D245" s="94" t="s">
        <v>196</v>
      </c>
      <c r="E245" s="45" t="s">
        <v>106</v>
      </c>
      <c r="F245" s="45" t="s">
        <v>197</v>
      </c>
      <c r="G245" s="45" t="s">
        <v>185</v>
      </c>
      <c r="H245" s="119">
        <v>538000000</v>
      </c>
      <c r="I245" s="119">
        <v>538000000</v>
      </c>
      <c r="J245" s="45" t="s">
        <v>37</v>
      </c>
      <c r="K245" s="45" t="s">
        <v>61</v>
      </c>
      <c r="L245" s="45" t="s">
        <v>190</v>
      </c>
    </row>
    <row r="246" spans="1:12" s="34" customFormat="1" ht="51">
      <c r="A246" s="29"/>
      <c r="B246" s="45" t="s">
        <v>198</v>
      </c>
      <c r="C246" s="46" t="s">
        <v>199</v>
      </c>
      <c r="D246" s="94" t="s">
        <v>200</v>
      </c>
      <c r="E246" s="45" t="s">
        <v>55</v>
      </c>
      <c r="F246" s="45" t="s">
        <v>184</v>
      </c>
      <c r="G246" s="46" t="s">
        <v>201</v>
      </c>
      <c r="H246" s="119">
        <v>100000000</v>
      </c>
      <c r="I246" s="119">
        <v>100000000</v>
      </c>
      <c r="J246" s="45" t="s">
        <v>37</v>
      </c>
      <c r="K246" s="45" t="s">
        <v>61</v>
      </c>
      <c r="L246" s="45" t="s">
        <v>202</v>
      </c>
    </row>
    <row r="247" spans="1:12" s="34" customFormat="1" ht="51">
      <c r="A247" s="29"/>
      <c r="B247" s="45">
        <v>77101700</v>
      </c>
      <c r="C247" s="74" t="s">
        <v>203</v>
      </c>
      <c r="D247" s="94" t="s">
        <v>183</v>
      </c>
      <c r="E247" s="45" t="s">
        <v>57</v>
      </c>
      <c r="F247" s="45" t="s">
        <v>204</v>
      </c>
      <c r="G247" s="46" t="s">
        <v>201</v>
      </c>
      <c r="H247" s="52">
        <v>300000000</v>
      </c>
      <c r="I247" s="119">
        <v>300000000</v>
      </c>
      <c r="J247" s="45" t="s">
        <v>37</v>
      </c>
      <c r="K247" s="45" t="s">
        <v>61</v>
      </c>
      <c r="L247" s="45" t="s">
        <v>205</v>
      </c>
    </row>
    <row r="248" spans="1:12" s="34" customFormat="1" ht="76.5">
      <c r="A248" s="29"/>
      <c r="B248" s="45">
        <v>77101700</v>
      </c>
      <c r="C248" s="46" t="s">
        <v>206</v>
      </c>
      <c r="D248" s="94" t="s">
        <v>183</v>
      </c>
      <c r="E248" s="45" t="s">
        <v>57</v>
      </c>
      <c r="F248" s="45" t="s">
        <v>184</v>
      </c>
      <c r="G248" s="45" t="s">
        <v>185</v>
      </c>
      <c r="H248" s="119">
        <v>29392080.44</v>
      </c>
      <c r="I248" s="119">
        <f>H248</f>
        <v>29392080.44</v>
      </c>
      <c r="J248" s="45" t="s">
        <v>37</v>
      </c>
      <c r="K248" s="45" t="s">
        <v>61</v>
      </c>
      <c r="L248" s="45" t="s">
        <v>207</v>
      </c>
    </row>
    <row r="249" spans="1:12" s="34" customFormat="1" ht="76.5">
      <c r="A249" s="29"/>
      <c r="B249" s="45">
        <v>77101705</v>
      </c>
      <c r="C249" s="46" t="s">
        <v>208</v>
      </c>
      <c r="D249" s="94" t="s">
        <v>183</v>
      </c>
      <c r="E249" s="45" t="s">
        <v>57</v>
      </c>
      <c r="F249" s="45" t="s">
        <v>184</v>
      </c>
      <c r="G249" s="45" t="s">
        <v>185</v>
      </c>
      <c r="H249" s="119">
        <v>33183908.18</v>
      </c>
      <c r="I249" s="119">
        <v>33183908.18</v>
      </c>
      <c r="J249" s="45" t="s">
        <v>37</v>
      </c>
      <c r="K249" s="45" t="s">
        <v>61</v>
      </c>
      <c r="L249" s="45" t="s">
        <v>207</v>
      </c>
    </row>
    <row r="250" spans="1:12" s="34" customFormat="1" ht="51">
      <c r="A250" s="29"/>
      <c r="B250" s="45">
        <v>70141700</v>
      </c>
      <c r="C250" s="46" t="s">
        <v>209</v>
      </c>
      <c r="D250" s="94" t="s">
        <v>200</v>
      </c>
      <c r="E250" s="45" t="s">
        <v>55</v>
      </c>
      <c r="F250" s="45" t="s">
        <v>184</v>
      </c>
      <c r="G250" s="46" t="s">
        <v>201</v>
      </c>
      <c r="H250" s="119">
        <v>20868750</v>
      </c>
      <c r="I250" s="119">
        <f>H250</f>
        <v>20868750</v>
      </c>
      <c r="J250" s="45" t="s">
        <v>37</v>
      </c>
      <c r="K250" s="45" t="s">
        <v>61</v>
      </c>
      <c r="L250" s="45" t="s">
        <v>186</v>
      </c>
    </row>
    <row r="251" spans="1:12" s="34" customFormat="1" ht="51">
      <c r="A251" s="29"/>
      <c r="B251" s="45">
        <v>70141700</v>
      </c>
      <c r="C251" s="46" t="s">
        <v>210</v>
      </c>
      <c r="D251" s="94" t="s">
        <v>211</v>
      </c>
      <c r="E251" s="45" t="s">
        <v>52</v>
      </c>
      <c r="F251" s="45" t="s">
        <v>163</v>
      </c>
      <c r="G251" s="45" t="s">
        <v>90</v>
      </c>
      <c r="H251" s="119" t="s">
        <v>212</v>
      </c>
      <c r="I251" s="119" t="str">
        <f>H251</f>
        <v>                            $20,868,750</v>
      </c>
      <c r="J251" s="45" t="s">
        <v>37</v>
      </c>
      <c r="K251" s="45" t="s">
        <v>61</v>
      </c>
      <c r="L251" s="45" t="s">
        <v>186</v>
      </c>
    </row>
    <row r="252" spans="1:12" s="34" customFormat="1" ht="51">
      <c r="A252" s="29"/>
      <c r="B252" s="45">
        <v>77101600</v>
      </c>
      <c r="C252" s="46" t="s">
        <v>213</v>
      </c>
      <c r="D252" s="94" t="s">
        <v>214</v>
      </c>
      <c r="E252" s="45" t="s">
        <v>60</v>
      </c>
      <c r="F252" s="45" t="s">
        <v>184</v>
      </c>
      <c r="G252" s="45" t="s">
        <v>215</v>
      </c>
      <c r="H252" s="119">
        <v>250000000</v>
      </c>
      <c r="I252" s="119">
        <v>250000000</v>
      </c>
      <c r="J252" s="45" t="s">
        <v>37</v>
      </c>
      <c r="K252" s="45" t="s">
        <v>61</v>
      </c>
      <c r="L252" s="45" t="s">
        <v>216</v>
      </c>
    </row>
    <row r="253" spans="1:12" s="34" customFormat="1" ht="51">
      <c r="A253" s="29"/>
      <c r="B253" s="45">
        <v>77101600</v>
      </c>
      <c r="C253" s="46" t="s">
        <v>217</v>
      </c>
      <c r="D253" s="94" t="s">
        <v>214</v>
      </c>
      <c r="E253" s="45" t="s">
        <v>60</v>
      </c>
      <c r="F253" s="45" t="s">
        <v>184</v>
      </c>
      <c r="G253" s="45" t="s">
        <v>215</v>
      </c>
      <c r="H253" s="119">
        <v>250000000</v>
      </c>
      <c r="I253" s="119">
        <v>250000000</v>
      </c>
      <c r="J253" s="45" t="s">
        <v>37</v>
      </c>
      <c r="K253" s="45" t="s">
        <v>61</v>
      </c>
      <c r="L253" s="45" t="s">
        <v>216</v>
      </c>
    </row>
    <row r="254" spans="1:12" s="34" customFormat="1" ht="63.75">
      <c r="A254" s="29"/>
      <c r="B254" s="45" t="s">
        <v>728</v>
      </c>
      <c r="C254" s="46" t="s">
        <v>218</v>
      </c>
      <c r="D254" s="94" t="s">
        <v>183</v>
      </c>
      <c r="E254" s="45" t="s">
        <v>57</v>
      </c>
      <c r="F254" s="45" t="s">
        <v>184</v>
      </c>
      <c r="G254" s="45" t="s">
        <v>185</v>
      </c>
      <c r="H254" s="119">
        <v>2505879478</v>
      </c>
      <c r="I254" s="119">
        <v>2505879478</v>
      </c>
      <c r="J254" s="45" t="s">
        <v>37</v>
      </c>
      <c r="K254" s="45" t="s">
        <v>61</v>
      </c>
      <c r="L254" s="45" t="s">
        <v>190</v>
      </c>
    </row>
    <row r="255" spans="1:12" s="34" customFormat="1" ht="51">
      <c r="A255" s="29"/>
      <c r="B255" s="45">
        <v>77101700</v>
      </c>
      <c r="C255" s="46" t="s">
        <v>219</v>
      </c>
      <c r="D255" s="94" t="s">
        <v>183</v>
      </c>
      <c r="E255" s="45" t="s">
        <v>60</v>
      </c>
      <c r="F255" s="45" t="s">
        <v>184</v>
      </c>
      <c r="G255" s="45" t="s">
        <v>185</v>
      </c>
      <c r="H255" s="119">
        <v>50000000</v>
      </c>
      <c r="I255" s="119">
        <v>50000000</v>
      </c>
      <c r="J255" s="45" t="s">
        <v>37</v>
      </c>
      <c r="K255" s="45" t="s">
        <v>61</v>
      </c>
      <c r="L255" s="45" t="s">
        <v>190</v>
      </c>
    </row>
    <row r="256" spans="1:12" s="34" customFormat="1" ht="63.75">
      <c r="A256" s="29"/>
      <c r="B256" s="45">
        <v>81112500</v>
      </c>
      <c r="C256" s="46" t="s">
        <v>220</v>
      </c>
      <c r="D256" s="94" t="s">
        <v>200</v>
      </c>
      <c r="E256" s="45" t="s">
        <v>55</v>
      </c>
      <c r="F256" s="45" t="s">
        <v>184</v>
      </c>
      <c r="G256" s="45" t="s">
        <v>185</v>
      </c>
      <c r="H256" s="119">
        <v>65000000</v>
      </c>
      <c r="I256" s="119">
        <f>H256</f>
        <v>65000000</v>
      </c>
      <c r="J256" s="45" t="s">
        <v>37</v>
      </c>
      <c r="K256" s="45" t="s">
        <v>61</v>
      </c>
      <c r="L256" s="45" t="s">
        <v>207</v>
      </c>
    </row>
    <row r="257" spans="1:12" s="34" customFormat="1" ht="51">
      <c r="A257" s="29"/>
      <c r="B257" s="45" t="s">
        <v>221</v>
      </c>
      <c r="C257" s="46" t="s">
        <v>222</v>
      </c>
      <c r="D257" s="94" t="s">
        <v>200</v>
      </c>
      <c r="E257" s="45" t="s">
        <v>55</v>
      </c>
      <c r="F257" s="45" t="s">
        <v>204</v>
      </c>
      <c r="G257" s="45" t="s">
        <v>185</v>
      </c>
      <c r="H257" s="119">
        <v>40000000</v>
      </c>
      <c r="I257" s="119">
        <v>40000000</v>
      </c>
      <c r="J257" s="45" t="s">
        <v>37</v>
      </c>
      <c r="K257" s="45" t="s">
        <v>61</v>
      </c>
      <c r="L257" s="45" t="s">
        <v>202</v>
      </c>
    </row>
    <row r="258" spans="1:12" s="34" customFormat="1" ht="85.5" customHeight="1">
      <c r="A258" s="29"/>
      <c r="B258" s="45" t="s">
        <v>223</v>
      </c>
      <c r="C258" s="47" t="s">
        <v>224</v>
      </c>
      <c r="D258" s="94" t="s">
        <v>200</v>
      </c>
      <c r="E258" s="45" t="s">
        <v>55</v>
      </c>
      <c r="F258" s="45" t="s">
        <v>163</v>
      </c>
      <c r="G258" s="45" t="s">
        <v>185</v>
      </c>
      <c r="H258" s="119">
        <v>28706107245</v>
      </c>
      <c r="I258" s="119">
        <f>H258</f>
        <v>28706107245</v>
      </c>
      <c r="J258" s="45" t="s">
        <v>37</v>
      </c>
      <c r="K258" s="45" t="s">
        <v>61</v>
      </c>
      <c r="L258" s="76" t="s">
        <v>225</v>
      </c>
    </row>
    <row r="259" spans="1:12" s="34" customFormat="1" ht="76.5">
      <c r="A259" s="29"/>
      <c r="B259" s="41">
        <v>90141600</v>
      </c>
      <c r="C259" s="102" t="s">
        <v>472</v>
      </c>
      <c r="D259" s="90" t="s">
        <v>473</v>
      </c>
      <c r="E259" s="90" t="s">
        <v>34</v>
      </c>
      <c r="F259" s="98" t="s">
        <v>474</v>
      </c>
      <c r="G259" s="41" t="s">
        <v>475</v>
      </c>
      <c r="H259" s="122">
        <v>5104953996</v>
      </c>
      <c r="I259" s="122">
        <v>5104953996</v>
      </c>
      <c r="J259" s="41" t="s">
        <v>37</v>
      </c>
      <c r="K259" s="41" t="s">
        <v>61</v>
      </c>
      <c r="L259" s="41" t="s">
        <v>476</v>
      </c>
    </row>
    <row r="260" spans="1:12" s="34" customFormat="1" ht="63.75">
      <c r="A260" s="29"/>
      <c r="B260" s="41">
        <v>90141600</v>
      </c>
      <c r="C260" s="102" t="s">
        <v>477</v>
      </c>
      <c r="D260" s="90" t="s">
        <v>473</v>
      </c>
      <c r="E260" s="90" t="s">
        <v>34</v>
      </c>
      <c r="F260" s="98" t="s">
        <v>478</v>
      </c>
      <c r="G260" s="41" t="s">
        <v>479</v>
      </c>
      <c r="H260" s="122">
        <v>6963720080</v>
      </c>
      <c r="I260" s="122">
        <v>6963720080</v>
      </c>
      <c r="J260" s="41" t="s">
        <v>37</v>
      </c>
      <c r="K260" s="41" t="s">
        <v>61</v>
      </c>
      <c r="L260" s="41" t="s">
        <v>476</v>
      </c>
    </row>
    <row r="261" spans="1:12" s="34" customFormat="1" ht="63.75">
      <c r="A261" s="29"/>
      <c r="B261" s="41">
        <v>86101800</v>
      </c>
      <c r="C261" s="102" t="s">
        <v>480</v>
      </c>
      <c r="D261" s="90" t="s">
        <v>211</v>
      </c>
      <c r="E261" s="90" t="s">
        <v>481</v>
      </c>
      <c r="F261" s="90" t="s">
        <v>474</v>
      </c>
      <c r="G261" s="90" t="s">
        <v>482</v>
      </c>
      <c r="H261" s="122">
        <v>379784877</v>
      </c>
      <c r="I261" s="122">
        <v>379784877</v>
      </c>
      <c r="J261" s="41" t="s">
        <v>37</v>
      </c>
      <c r="K261" s="41" t="s">
        <v>61</v>
      </c>
      <c r="L261" s="41" t="s">
        <v>476</v>
      </c>
    </row>
    <row r="262" spans="1:12" s="34" customFormat="1" ht="63.75">
      <c r="A262" s="29"/>
      <c r="B262" s="41" t="s">
        <v>738</v>
      </c>
      <c r="C262" s="102" t="s">
        <v>483</v>
      </c>
      <c r="D262" s="90" t="s">
        <v>484</v>
      </c>
      <c r="E262" s="90" t="s">
        <v>485</v>
      </c>
      <c r="F262" s="90" t="s">
        <v>486</v>
      </c>
      <c r="G262" s="90" t="s">
        <v>487</v>
      </c>
      <c r="H262" s="122">
        <v>70000000</v>
      </c>
      <c r="I262" s="122">
        <v>70000000</v>
      </c>
      <c r="J262" s="41" t="s">
        <v>37</v>
      </c>
      <c r="K262" s="41" t="s">
        <v>61</v>
      </c>
      <c r="L262" s="41" t="s">
        <v>476</v>
      </c>
    </row>
    <row r="263" spans="1:12" s="34" customFormat="1" ht="63.75">
      <c r="A263" s="29"/>
      <c r="B263" s="90" t="s">
        <v>739</v>
      </c>
      <c r="C263" s="46" t="s">
        <v>169</v>
      </c>
      <c r="D263" s="90" t="s">
        <v>88</v>
      </c>
      <c r="E263" s="90" t="s">
        <v>170</v>
      </c>
      <c r="F263" s="90" t="s">
        <v>171</v>
      </c>
      <c r="G263" s="90" t="s">
        <v>172</v>
      </c>
      <c r="H263" s="122">
        <v>20000000</v>
      </c>
      <c r="I263" s="122">
        <v>20000000</v>
      </c>
      <c r="J263" s="90" t="s">
        <v>37</v>
      </c>
      <c r="K263" s="90" t="s">
        <v>38</v>
      </c>
      <c r="L263" s="103" t="s">
        <v>766</v>
      </c>
    </row>
    <row r="264" spans="1:12" s="34" customFormat="1" ht="51">
      <c r="A264" s="29"/>
      <c r="B264" s="90">
        <v>43191508</v>
      </c>
      <c r="C264" s="46" t="s">
        <v>173</v>
      </c>
      <c r="D264" s="90" t="s">
        <v>88</v>
      </c>
      <c r="E264" s="90" t="s">
        <v>170</v>
      </c>
      <c r="F264" s="90" t="s">
        <v>171</v>
      </c>
      <c r="G264" s="90" t="s">
        <v>172</v>
      </c>
      <c r="H264" s="122">
        <v>600000</v>
      </c>
      <c r="I264" s="122">
        <v>600000</v>
      </c>
      <c r="J264" s="90" t="s">
        <v>37</v>
      </c>
      <c r="K264" s="90" t="s">
        <v>38</v>
      </c>
      <c r="L264" s="103" t="s">
        <v>766</v>
      </c>
    </row>
    <row r="265" spans="1:12" s="34" customFormat="1" ht="51">
      <c r="A265" s="29"/>
      <c r="B265" s="90">
        <v>56101504</v>
      </c>
      <c r="C265" s="46" t="s">
        <v>174</v>
      </c>
      <c r="D265" s="90" t="s">
        <v>88</v>
      </c>
      <c r="E265" s="90" t="s">
        <v>170</v>
      </c>
      <c r="F265" s="90" t="s">
        <v>171</v>
      </c>
      <c r="G265" s="90" t="s">
        <v>172</v>
      </c>
      <c r="H265" s="122">
        <v>1750000</v>
      </c>
      <c r="I265" s="122">
        <v>1750000</v>
      </c>
      <c r="J265" s="90" t="s">
        <v>37</v>
      </c>
      <c r="K265" s="90" t="s">
        <v>38</v>
      </c>
      <c r="L265" s="103" t="s">
        <v>766</v>
      </c>
    </row>
    <row r="266" spans="1:12" s="34" customFormat="1" ht="51">
      <c r="A266" s="29"/>
      <c r="B266" s="90">
        <v>81112202</v>
      </c>
      <c r="C266" s="46" t="s">
        <v>175</v>
      </c>
      <c r="D266" s="90" t="s">
        <v>88</v>
      </c>
      <c r="E266" s="90" t="s">
        <v>176</v>
      </c>
      <c r="F266" s="90" t="s">
        <v>171</v>
      </c>
      <c r="G266" s="90" t="s">
        <v>172</v>
      </c>
      <c r="H266" s="131">
        <v>8000000</v>
      </c>
      <c r="I266" s="131">
        <v>8000000</v>
      </c>
      <c r="J266" s="90" t="s">
        <v>37</v>
      </c>
      <c r="K266" s="90" t="s">
        <v>38</v>
      </c>
      <c r="L266" s="103" t="s">
        <v>766</v>
      </c>
    </row>
    <row r="267" spans="1:12" s="34" customFormat="1" ht="63.75">
      <c r="A267" s="29"/>
      <c r="B267" s="90">
        <v>80161500</v>
      </c>
      <c r="C267" s="46" t="s">
        <v>177</v>
      </c>
      <c r="D267" s="90" t="s">
        <v>88</v>
      </c>
      <c r="E267" s="90" t="s">
        <v>178</v>
      </c>
      <c r="F267" s="90" t="s">
        <v>171</v>
      </c>
      <c r="G267" s="90" t="s">
        <v>172</v>
      </c>
      <c r="H267" s="122">
        <v>145000000</v>
      </c>
      <c r="I267" s="122">
        <v>145000000</v>
      </c>
      <c r="J267" s="90" t="s">
        <v>37</v>
      </c>
      <c r="K267" s="90" t="s">
        <v>38</v>
      </c>
      <c r="L267" s="103" t="s">
        <v>766</v>
      </c>
    </row>
    <row r="268" spans="1:12" s="34" customFormat="1" ht="63.75">
      <c r="A268" s="29"/>
      <c r="B268" s="90">
        <v>80161500</v>
      </c>
      <c r="C268" s="46" t="s">
        <v>179</v>
      </c>
      <c r="D268" s="90" t="s">
        <v>88</v>
      </c>
      <c r="E268" s="90" t="s">
        <v>178</v>
      </c>
      <c r="F268" s="90" t="s">
        <v>171</v>
      </c>
      <c r="G268" s="90" t="s">
        <v>172</v>
      </c>
      <c r="H268" s="131">
        <v>295000000</v>
      </c>
      <c r="I268" s="131">
        <v>295000000</v>
      </c>
      <c r="J268" s="90" t="s">
        <v>37</v>
      </c>
      <c r="K268" s="90" t="s">
        <v>38</v>
      </c>
      <c r="L268" s="103" t="s">
        <v>766</v>
      </c>
    </row>
    <row r="269" spans="1:12" s="34" customFormat="1" ht="76.5">
      <c r="A269" s="29"/>
      <c r="B269" s="90">
        <v>80161500</v>
      </c>
      <c r="C269" s="46" t="s">
        <v>180</v>
      </c>
      <c r="D269" s="90" t="s">
        <v>88</v>
      </c>
      <c r="E269" s="90" t="s">
        <v>122</v>
      </c>
      <c r="F269" s="90" t="s">
        <v>171</v>
      </c>
      <c r="G269" s="90" t="s">
        <v>172</v>
      </c>
      <c r="H269" s="131">
        <v>120000000</v>
      </c>
      <c r="I269" s="131">
        <v>120000000</v>
      </c>
      <c r="J269" s="90" t="s">
        <v>37</v>
      </c>
      <c r="K269" s="90" t="s">
        <v>38</v>
      </c>
      <c r="L269" s="103" t="s">
        <v>766</v>
      </c>
    </row>
    <row r="270" spans="1:12" s="34" customFormat="1" ht="51">
      <c r="A270" s="29"/>
      <c r="B270" s="90">
        <v>84111600</v>
      </c>
      <c r="C270" s="46" t="s">
        <v>181</v>
      </c>
      <c r="D270" s="90" t="s">
        <v>88</v>
      </c>
      <c r="E270" s="90" t="s">
        <v>176</v>
      </c>
      <c r="F270" s="90" t="s">
        <v>171</v>
      </c>
      <c r="G270" s="90" t="s">
        <v>172</v>
      </c>
      <c r="H270" s="122">
        <v>12000000</v>
      </c>
      <c r="I270" s="122">
        <v>12000000</v>
      </c>
      <c r="J270" s="90" t="s">
        <v>37</v>
      </c>
      <c r="K270" s="90" t="s">
        <v>38</v>
      </c>
      <c r="L270" s="103" t="s">
        <v>766</v>
      </c>
    </row>
    <row r="271" spans="1:12" s="34" customFormat="1" ht="63.75">
      <c r="A271" s="29"/>
      <c r="B271" s="45">
        <v>80101510</v>
      </c>
      <c r="C271" s="79" t="s">
        <v>595</v>
      </c>
      <c r="D271" s="85">
        <v>43852</v>
      </c>
      <c r="E271" s="45" t="s">
        <v>596</v>
      </c>
      <c r="F271" s="45" t="s">
        <v>597</v>
      </c>
      <c r="G271" s="43" t="s">
        <v>740</v>
      </c>
      <c r="H271" s="119">
        <v>32287080</v>
      </c>
      <c r="I271" s="119">
        <v>32287080</v>
      </c>
      <c r="J271" s="43" t="s">
        <v>37</v>
      </c>
      <c r="K271" s="43" t="s">
        <v>38</v>
      </c>
      <c r="L271" s="69" t="s">
        <v>599</v>
      </c>
    </row>
    <row r="272" spans="1:12" s="34" customFormat="1" ht="38.25">
      <c r="A272" s="29"/>
      <c r="B272" s="41" t="s">
        <v>742</v>
      </c>
      <c r="C272" s="104" t="s">
        <v>600</v>
      </c>
      <c r="D272" s="86">
        <v>43891</v>
      </c>
      <c r="E272" s="41" t="s">
        <v>48</v>
      </c>
      <c r="F272" s="41" t="s">
        <v>601</v>
      </c>
      <c r="G272" s="84" t="s">
        <v>740</v>
      </c>
      <c r="H272" s="124">
        <v>150000000</v>
      </c>
      <c r="I272" s="124">
        <v>150000000</v>
      </c>
      <c r="J272" s="43" t="s">
        <v>37</v>
      </c>
      <c r="K272" s="84" t="s">
        <v>38</v>
      </c>
      <c r="L272" s="41" t="s">
        <v>602</v>
      </c>
    </row>
    <row r="273" spans="1:12" s="34" customFormat="1" ht="38.25">
      <c r="A273" s="29"/>
      <c r="B273" s="41">
        <v>821215</v>
      </c>
      <c r="C273" s="104" t="s">
        <v>603</v>
      </c>
      <c r="D273" s="86">
        <v>43862</v>
      </c>
      <c r="E273" s="41" t="s">
        <v>162</v>
      </c>
      <c r="F273" s="41" t="s">
        <v>598</v>
      </c>
      <c r="G273" s="84" t="s">
        <v>740</v>
      </c>
      <c r="H273" s="124">
        <v>250000000</v>
      </c>
      <c r="I273" s="124">
        <v>250000000</v>
      </c>
      <c r="J273" s="43" t="s">
        <v>37</v>
      </c>
      <c r="K273" s="84" t="s">
        <v>38</v>
      </c>
      <c r="L273" s="41" t="s">
        <v>604</v>
      </c>
    </row>
    <row r="274" spans="1:12" s="34" customFormat="1" ht="76.5">
      <c r="A274" s="29"/>
      <c r="B274" s="41" t="s">
        <v>743</v>
      </c>
      <c r="C274" s="105" t="s">
        <v>605</v>
      </c>
      <c r="D274" s="86">
        <v>43862</v>
      </c>
      <c r="E274" s="84" t="s">
        <v>162</v>
      </c>
      <c r="F274" s="84" t="s">
        <v>35</v>
      </c>
      <c r="G274" s="84" t="s">
        <v>740</v>
      </c>
      <c r="H274" s="124">
        <v>4450000000</v>
      </c>
      <c r="I274" s="124">
        <v>4450000000</v>
      </c>
      <c r="J274" s="84" t="s">
        <v>37</v>
      </c>
      <c r="K274" s="84" t="s">
        <v>38</v>
      </c>
      <c r="L274" s="41" t="s">
        <v>606</v>
      </c>
    </row>
    <row r="275" spans="1:12" s="34" customFormat="1" ht="165.75">
      <c r="A275" s="29"/>
      <c r="B275" s="41">
        <v>80111601</v>
      </c>
      <c r="C275" s="47" t="s">
        <v>612</v>
      </c>
      <c r="D275" s="86">
        <v>43862</v>
      </c>
      <c r="E275" s="41" t="s">
        <v>162</v>
      </c>
      <c r="F275" s="41" t="s">
        <v>35</v>
      </c>
      <c r="G275" s="84" t="s">
        <v>740</v>
      </c>
      <c r="H275" s="124">
        <v>6800000000</v>
      </c>
      <c r="I275" s="124">
        <v>6800000000</v>
      </c>
      <c r="J275" s="84" t="s">
        <v>37</v>
      </c>
      <c r="K275" s="84" t="s">
        <v>38</v>
      </c>
      <c r="L275" s="41" t="s">
        <v>607</v>
      </c>
    </row>
    <row r="276" spans="1:12" s="34" customFormat="1" ht="63.75">
      <c r="A276" s="29"/>
      <c r="B276" s="41">
        <v>80101505</v>
      </c>
      <c r="C276" s="87" t="s">
        <v>608</v>
      </c>
      <c r="D276" s="86">
        <v>43891</v>
      </c>
      <c r="E276" s="41" t="s">
        <v>34</v>
      </c>
      <c r="F276" s="41" t="s">
        <v>741</v>
      </c>
      <c r="G276" s="84" t="s">
        <v>740</v>
      </c>
      <c r="H276" s="119">
        <v>870000000</v>
      </c>
      <c r="I276" s="119">
        <v>870000000</v>
      </c>
      <c r="J276" s="84" t="s">
        <v>37</v>
      </c>
      <c r="K276" s="84" t="s">
        <v>38</v>
      </c>
      <c r="L276" s="41" t="s">
        <v>609</v>
      </c>
    </row>
    <row r="277" spans="1:12" s="34" customFormat="1" ht="63.75">
      <c r="A277" s="29"/>
      <c r="B277" s="41">
        <v>80131502</v>
      </c>
      <c r="C277" s="98" t="s">
        <v>532</v>
      </c>
      <c r="D277" s="106">
        <v>43831</v>
      </c>
      <c r="E277" s="90">
        <v>12</v>
      </c>
      <c r="F277" s="41" t="s">
        <v>461</v>
      </c>
      <c r="G277" s="84" t="s">
        <v>740</v>
      </c>
      <c r="H277" s="135">
        <f>5357236*12</f>
        <v>64286832</v>
      </c>
      <c r="I277" s="122">
        <f>+H277</f>
        <v>64286832</v>
      </c>
      <c r="J277" s="90" t="s">
        <v>37</v>
      </c>
      <c r="K277" s="90" t="s">
        <v>38</v>
      </c>
      <c r="L277" s="41" t="s">
        <v>533</v>
      </c>
    </row>
    <row r="278" spans="1:12" s="34" customFormat="1" ht="63.75">
      <c r="A278" s="29"/>
      <c r="B278" s="41">
        <v>80131502</v>
      </c>
      <c r="C278" s="98" t="s">
        <v>534</v>
      </c>
      <c r="D278" s="106">
        <v>43831</v>
      </c>
      <c r="E278" s="90">
        <v>12</v>
      </c>
      <c r="F278" s="41" t="s">
        <v>461</v>
      </c>
      <c r="G278" s="84" t="s">
        <v>740</v>
      </c>
      <c r="H278" s="135">
        <f>21885986*12</f>
        <v>262631832</v>
      </c>
      <c r="I278" s="122">
        <f aca="true" t="shared" si="4" ref="I278:I287">+H278</f>
        <v>262631832</v>
      </c>
      <c r="J278" s="90" t="s">
        <v>37</v>
      </c>
      <c r="K278" s="90" t="s">
        <v>38</v>
      </c>
      <c r="L278" s="41" t="s">
        <v>533</v>
      </c>
    </row>
    <row r="279" spans="1:12" s="34" customFormat="1" ht="63.75">
      <c r="A279" s="29"/>
      <c r="B279" s="41">
        <v>80131502</v>
      </c>
      <c r="C279" s="98" t="s">
        <v>535</v>
      </c>
      <c r="D279" s="106">
        <v>43831</v>
      </c>
      <c r="E279" s="90">
        <v>12</v>
      </c>
      <c r="F279" s="41" t="s">
        <v>461</v>
      </c>
      <c r="G279" s="84" t="s">
        <v>740</v>
      </c>
      <c r="H279" s="135">
        <f>6372283*12</f>
        <v>76467396</v>
      </c>
      <c r="I279" s="122">
        <f t="shared" si="4"/>
        <v>76467396</v>
      </c>
      <c r="J279" s="90" t="s">
        <v>37</v>
      </c>
      <c r="K279" s="90" t="s">
        <v>38</v>
      </c>
      <c r="L279" s="41" t="s">
        <v>533</v>
      </c>
    </row>
    <row r="280" spans="1:12" s="34" customFormat="1" ht="63.75">
      <c r="A280" s="29"/>
      <c r="B280" s="41">
        <v>80131505</v>
      </c>
      <c r="C280" s="98" t="s">
        <v>536</v>
      </c>
      <c r="D280" s="106">
        <v>43831</v>
      </c>
      <c r="E280" s="90">
        <v>12</v>
      </c>
      <c r="F280" s="41" t="s">
        <v>461</v>
      </c>
      <c r="G280" s="84" t="s">
        <v>740</v>
      </c>
      <c r="H280" s="135">
        <f>10724319*12</f>
        <v>128691828</v>
      </c>
      <c r="I280" s="122">
        <f t="shared" si="4"/>
        <v>128691828</v>
      </c>
      <c r="J280" s="90" t="s">
        <v>37</v>
      </c>
      <c r="K280" s="90" t="s">
        <v>38</v>
      </c>
      <c r="L280" s="41" t="s">
        <v>533</v>
      </c>
    </row>
    <row r="281" spans="1:12" s="34" customFormat="1" ht="63.75">
      <c r="A281" s="29"/>
      <c r="B281" s="41">
        <v>80131502</v>
      </c>
      <c r="C281" s="98" t="s">
        <v>537</v>
      </c>
      <c r="D281" s="106">
        <v>43831</v>
      </c>
      <c r="E281" s="90">
        <v>12</v>
      </c>
      <c r="F281" s="41" t="s">
        <v>461</v>
      </c>
      <c r="G281" s="84" t="s">
        <v>740</v>
      </c>
      <c r="H281" s="135">
        <f>1946137*12</f>
        <v>23353644</v>
      </c>
      <c r="I281" s="122">
        <f t="shared" si="4"/>
        <v>23353644</v>
      </c>
      <c r="J281" s="90" t="s">
        <v>37</v>
      </c>
      <c r="K281" s="90" t="s">
        <v>38</v>
      </c>
      <c r="L281" s="41" t="s">
        <v>533</v>
      </c>
    </row>
    <row r="282" spans="1:12" s="34" customFormat="1" ht="63.75">
      <c r="A282" s="29"/>
      <c r="B282" s="41">
        <v>80131502</v>
      </c>
      <c r="C282" s="98" t="s">
        <v>538</v>
      </c>
      <c r="D282" s="106">
        <v>43831</v>
      </c>
      <c r="E282" s="90">
        <v>12</v>
      </c>
      <c r="F282" s="41" t="s">
        <v>461</v>
      </c>
      <c r="G282" s="84" t="s">
        <v>740</v>
      </c>
      <c r="H282" s="135">
        <f>3447544*12</f>
        <v>41370528</v>
      </c>
      <c r="I282" s="122">
        <f t="shared" si="4"/>
        <v>41370528</v>
      </c>
      <c r="J282" s="90" t="s">
        <v>37</v>
      </c>
      <c r="K282" s="90" t="s">
        <v>38</v>
      </c>
      <c r="L282" s="41" t="s">
        <v>533</v>
      </c>
    </row>
    <row r="283" spans="1:12" s="34" customFormat="1" ht="63.75">
      <c r="A283" s="29"/>
      <c r="B283" s="41">
        <v>80131502</v>
      </c>
      <c r="C283" s="98" t="s">
        <v>539</v>
      </c>
      <c r="D283" s="106">
        <v>43831</v>
      </c>
      <c r="E283" s="90">
        <v>12</v>
      </c>
      <c r="F283" s="41" t="s">
        <v>461</v>
      </c>
      <c r="G283" s="84" t="s">
        <v>740</v>
      </c>
      <c r="H283" s="135">
        <f>2328224*12</f>
        <v>27938688</v>
      </c>
      <c r="I283" s="122">
        <f t="shared" si="4"/>
        <v>27938688</v>
      </c>
      <c r="J283" s="90" t="s">
        <v>37</v>
      </c>
      <c r="K283" s="90" t="s">
        <v>38</v>
      </c>
      <c r="L283" s="41" t="s">
        <v>533</v>
      </c>
    </row>
    <row r="284" spans="1:12" s="34" customFormat="1" ht="63.75">
      <c r="A284" s="29"/>
      <c r="B284" s="41">
        <v>80131500</v>
      </c>
      <c r="C284" s="71" t="s">
        <v>540</v>
      </c>
      <c r="D284" s="106">
        <v>43831</v>
      </c>
      <c r="E284" s="90">
        <v>12</v>
      </c>
      <c r="F284" s="41" t="s">
        <v>461</v>
      </c>
      <c r="G284" s="84" t="s">
        <v>740</v>
      </c>
      <c r="H284" s="135">
        <f>9338207*12</f>
        <v>112058484</v>
      </c>
      <c r="I284" s="122">
        <f>+H284</f>
        <v>112058484</v>
      </c>
      <c r="J284" s="90" t="s">
        <v>37</v>
      </c>
      <c r="K284" s="90" t="s">
        <v>38</v>
      </c>
      <c r="L284" s="41" t="s">
        <v>533</v>
      </c>
    </row>
    <row r="285" spans="1:12" s="34" customFormat="1" ht="63.75">
      <c r="A285" s="29"/>
      <c r="B285" s="41" t="s">
        <v>541</v>
      </c>
      <c r="C285" s="98" t="s">
        <v>542</v>
      </c>
      <c r="D285" s="106">
        <v>43922</v>
      </c>
      <c r="E285" s="90">
        <v>9</v>
      </c>
      <c r="F285" s="41" t="s">
        <v>345</v>
      </c>
      <c r="G285" s="84" t="s">
        <v>740</v>
      </c>
      <c r="H285" s="119">
        <v>4000000000</v>
      </c>
      <c r="I285" s="51">
        <f>+H285</f>
        <v>4000000000</v>
      </c>
      <c r="J285" s="90" t="s">
        <v>37</v>
      </c>
      <c r="K285" s="90" t="s">
        <v>61</v>
      </c>
      <c r="L285" s="41" t="s">
        <v>533</v>
      </c>
    </row>
    <row r="286" spans="1:12" s="34" customFormat="1" ht="188.25" customHeight="1">
      <c r="A286" s="29"/>
      <c r="B286" s="41" t="s">
        <v>543</v>
      </c>
      <c r="C286" s="98" t="s">
        <v>544</v>
      </c>
      <c r="D286" s="106">
        <v>43831</v>
      </c>
      <c r="E286" s="90">
        <v>12</v>
      </c>
      <c r="F286" s="41" t="s">
        <v>545</v>
      </c>
      <c r="G286" s="84" t="s">
        <v>740</v>
      </c>
      <c r="H286" s="135">
        <f>(265000000*5%)+265000000</f>
        <v>278250000</v>
      </c>
      <c r="I286" s="122">
        <f>+H286</f>
        <v>278250000</v>
      </c>
      <c r="J286" s="90" t="s">
        <v>37</v>
      </c>
      <c r="K286" s="90" t="s">
        <v>61</v>
      </c>
      <c r="L286" s="41" t="s">
        <v>533</v>
      </c>
    </row>
    <row r="287" spans="1:12" s="34" customFormat="1" ht="63.75">
      <c r="A287" s="29"/>
      <c r="B287" s="41" t="s">
        <v>546</v>
      </c>
      <c r="C287" s="69" t="s">
        <v>547</v>
      </c>
      <c r="D287" s="106">
        <v>43922</v>
      </c>
      <c r="E287" s="90">
        <v>9</v>
      </c>
      <c r="F287" s="41" t="s">
        <v>345</v>
      </c>
      <c r="G287" s="84" t="s">
        <v>740</v>
      </c>
      <c r="H287" s="119">
        <f>+(2195823052*5%)+2195823052</f>
        <v>2305614204.6</v>
      </c>
      <c r="I287" s="122">
        <f t="shared" si="4"/>
        <v>2305614204.6</v>
      </c>
      <c r="J287" s="90" t="s">
        <v>37</v>
      </c>
      <c r="K287" s="90" t="s">
        <v>61</v>
      </c>
      <c r="L287" s="41" t="s">
        <v>533</v>
      </c>
    </row>
    <row r="288" spans="1:12" s="34" customFormat="1" ht="102">
      <c r="A288" s="29"/>
      <c r="B288" s="41">
        <v>80131502</v>
      </c>
      <c r="C288" s="98" t="s">
        <v>548</v>
      </c>
      <c r="D288" s="106">
        <v>43831</v>
      </c>
      <c r="E288" s="90">
        <v>12</v>
      </c>
      <c r="F288" s="41" t="s">
        <v>163</v>
      </c>
      <c r="G288" s="84" t="s">
        <v>740</v>
      </c>
      <c r="H288" s="119">
        <f>+(55736124*5%)+55736124</f>
        <v>58522930.2</v>
      </c>
      <c r="I288" s="122">
        <f>+(((55736124/12)*5%)+4644177)*12</f>
        <v>58516930.199999996</v>
      </c>
      <c r="J288" s="90" t="s">
        <v>37</v>
      </c>
      <c r="K288" s="90" t="s">
        <v>43</v>
      </c>
      <c r="L288" s="41" t="s">
        <v>533</v>
      </c>
    </row>
    <row r="289" spans="1:12" s="34" customFormat="1" ht="63.75">
      <c r="A289" s="29"/>
      <c r="B289" s="41">
        <v>80131502</v>
      </c>
      <c r="C289" s="98" t="s">
        <v>549</v>
      </c>
      <c r="D289" s="106">
        <v>43831</v>
      </c>
      <c r="E289" s="90">
        <v>12</v>
      </c>
      <c r="F289" s="41" t="s">
        <v>550</v>
      </c>
      <c r="G289" s="84" t="s">
        <v>740</v>
      </c>
      <c r="H289" s="119">
        <f>+(42854124*5%)+42854124</f>
        <v>44996830.2</v>
      </c>
      <c r="I289" s="122">
        <f>+(((42854124/12)*5%)+3571177)*12</f>
        <v>44996830.2</v>
      </c>
      <c r="J289" s="90" t="s">
        <v>37</v>
      </c>
      <c r="K289" s="90" t="s">
        <v>43</v>
      </c>
      <c r="L289" s="41" t="s">
        <v>533</v>
      </c>
    </row>
    <row r="290" spans="1:12" s="34" customFormat="1" ht="63.75">
      <c r="A290" s="29"/>
      <c r="B290" s="41">
        <v>80131502</v>
      </c>
      <c r="C290" s="102" t="s">
        <v>551</v>
      </c>
      <c r="D290" s="106">
        <v>43831</v>
      </c>
      <c r="E290" s="90">
        <v>12</v>
      </c>
      <c r="F290" s="41" t="s">
        <v>550</v>
      </c>
      <c r="G290" s="84" t="s">
        <v>740</v>
      </c>
      <c r="H290" s="55">
        <v>60900696.14999999</v>
      </c>
      <c r="I290" s="122">
        <f>+H290</f>
        <v>60900696.14999999</v>
      </c>
      <c r="J290" s="90" t="s">
        <v>37</v>
      </c>
      <c r="K290" s="90" t="s">
        <v>43</v>
      </c>
      <c r="L290" s="41" t="s">
        <v>533</v>
      </c>
    </row>
    <row r="291" spans="1:12" s="34" customFormat="1" ht="76.5">
      <c r="A291" s="29"/>
      <c r="B291" s="41">
        <v>80131500</v>
      </c>
      <c r="C291" s="98" t="s">
        <v>552</v>
      </c>
      <c r="D291" s="106">
        <v>43831</v>
      </c>
      <c r="E291" s="90">
        <v>12</v>
      </c>
      <c r="F291" s="41" t="s">
        <v>550</v>
      </c>
      <c r="G291" s="84" t="s">
        <v>740</v>
      </c>
      <c r="H291" s="119">
        <v>50717646</v>
      </c>
      <c r="I291" s="122">
        <f>+H291</f>
        <v>50717646</v>
      </c>
      <c r="J291" s="90" t="s">
        <v>37</v>
      </c>
      <c r="K291" s="90" t="s">
        <v>61</v>
      </c>
      <c r="L291" s="41" t="s">
        <v>533</v>
      </c>
    </row>
    <row r="292" spans="1:12" s="34" customFormat="1" ht="76.5">
      <c r="A292" s="29"/>
      <c r="B292" s="41">
        <v>80131500</v>
      </c>
      <c r="C292" s="98" t="s">
        <v>553</v>
      </c>
      <c r="D292" s="106">
        <v>43831</v>
      </c>
      <c r="E292" s="90">
        <v>12</v>
      </c>
      <c r="F292" s="41" t="s">
        <v>550</v>
      </c>
      <c r="G292" s="84" t="s">
        <v>740</v>
      </c>
      <c r="H292" s="119">
        <v>48825000</v>
      </c>
      <c r="I292" s="122">
        <f>+H292</f>
        <v>48825000</v>
      </c>
      <c r="J292" s="90" t="s">
        <v>37</v>
      </c>
      <c r="K292" s="90" t="s">
        <v>61</v>
      </c>
      <c r="L292" s="41" t="s">
        <v>533</v>
      </c>
    </row>
    <row r="293" spans="1:12" s="34" customFormat="1" ht="76.5">
      <c r="A293" s="29"/>
      <c r="B293" s="41" t="s">
        <v>751</v>
      </c>
      <c r="C293" s="69" t="s">
        <v>554</v>
      </c>
      <c r="D293" s="90" t="s">
        <v>555</v>
      </c>
      <c r="E293" s="90">
        <v>6</v>
      </c>
      <c r="F293" s="41" t="s">
        <v>550</v>
      </c>
      <c r="G293" s="84" t="s">
        <v>740</v>
      </c>
      <c r="H293" s="135">
        <v>400000000</v>
      </c>
      <c r="I293" s="122">
        <f>+H293</f>
        <v>400000000</v>
      </c>
      <c r="J293" s="90" t="s">
        <v>37</v>
      </c>
      <c r="K293" s="90" t="s">
        <v>61</v>
      </c>
      <c r="L293" s="41" t="s">
        <v>533</v>
      </c>
    </row>
    <row r="294" spans="1:12" s="34" customFormat="1" ht="89.25">
      <c r="A294" s="29"/>
      <c r="B294" s="41" t="s">
        <v>749</v>
      </c>
      <c r="C294" s="88" t="s">
        <v>556</v>
      </c>
      <c r="D294" s="54" t="s">
        <v>557</v>
      </c>
      <c r="E294" s="41" t="s">
        <v>162</v>
      </c>
      <c r="F294" s="41" t="s">
        <v>550</v>
      </c>
      <c r="G294" s="84" t="s">
        <v>740</v>
      </c>
      <c r="H294" s="55">
        <v>80000000</v>
      </c>
      <c r="I294" s="55">
        <v>80000000</v>
      </c>
      <c r="J294" s="41" t="s">
        <v>37</v>
      </c>
      <c r="K294" s="41" t="s">
        <v>61</v>
      </c>
      <c r="L294" s="41" t="s">
        <v>558</v>
      </c>
    </row>
    <row r="295" spans="1:12" s="34" customFormat="1" ht="173.25" customHeight="1">
      <c r="A295" s="29"/>
      <c r="B295" s="41" t="s">
        <v>750</v>
      </c>
      <c r="C295" s="46" t="s">
        <v>559</v>
      </c>
      <c r="D295" s="54" t="s">
        <v>42</v>
      </c>
      <c r="E295" s="53" t="s">
        <v>162</v>
      </c>
      <c r="F295" s="41" t="s">
        <v>560</v>
      </c>
      <c r="G295" s="84" t="s">
        <v>740</v>
      </c>
      <c r="H295" s="55">
        <v>40000000</v>
      </c>
      <c r="I295" s="55">
        <v>40000000</v>
      </c>
      <c r="J295" s="41" t="s">
        <v>37</v>
      </c>
      <c r="K295" s="41" t="s">
        <v>61</v>
      </c>
      <c r="L295" s="41" t="s">
        <v>558</v>
      </c>
    </row>
    <row r="296" spans="1:12" s="34" customFormat="1" ht="51">
      <c r="A296" s="29"/>
      <c r="B296" s="41" t="s">
        <v>561</v>
      </c>
      <c r="C296" s="46" t="s">
        <v>562</v>
      </c>
      <c r="D296" s="54" t="s">
        <v>563</v>
      </c>
      <c r="E296" s="53" t="s">
        <v>564</v>
      </c>
      <c r="F296" s="41" t="s">
        <v>560</v>
      </c>
      <c r="G296" s="84" t="s">
        <v>740</v>
      </c>
      <c r="H296" s="55">
        <v>21000000</v>
      </c>
      <c r="I296" s="55">
        <v>21000000</v>
      </c>
      <c r="J296" s="41" t="s">
        <v>37</v>
      </c>
      <c r="K296" s="41" t="s">
        <v>61</v>
      </c>
      <c r="L296" s="41" t="s">
        <v>558</v>
      </c>
    </row>
    <row r="297" spans="1:12" s="34" customFormat="1" ht="95.25" customHeight="1">
      <c r="A297" s="29"/>
      <c r="B297" s="41" t="s">
        <v>748</v>
      </c>
      <c r="C297" s="46" t="s">
        <v>565</v>
      </c>
      <c r="D297" s="54" t="s">
        <v>566</v>
      </c>
      <c r="E297" s="53" t="s">
        <v>162</v>
      </c>
      <c r="F297" s="41" t="s">
        <v>560</v>
      </c>
      <c r="G297" s="84" t="s">
        <v>740</v>
      </c>
      <c r="H297" s="55">
        <v>166000000</v>
      </c>
      <c r="I297" s="55">
        <v>166000000</v>
      </c>
      <c r="J297" s="41" t="s">
        <v>37</v>
      </c>
      <c r="K297" s="41" t="s">
        <v>61</v>
      </c>
      <c r="L297" s="41" t="s">
        <v>558</v>
      </c>
    </row>
    <row r="298" spans="1:12" s="34" customFormat="1" ht="51">
      <c r="A298" s="29"/>
      <c r="B298" s="41" t="s">
        <v>747</v>
      </c>
      <c r="C298" s="46" t="s">
        <v>567</v>
      </c>
      <c r="D298" s="54" t="s">
        <v>568</v>
      </c>
      <c r="E298" s="53" t="s">
        <v>162</v>
      </c>
      <c r="F298" s="41" t="s">
        <v>560</v>
      </c>
      <c r="G298" s="84" t="s">
        <v>740</v>
      </c>
      <c r="H298" s="55">
        <v>120000000</v>
      </c>
      <c r="I298" s="55">
        <v>120000000</v>
      </c>
      <c r="J298" s="41" t="s">
        <v>37</v>
      </c>
      <c r="K298" s="41" t="s">
        <v>61</v>
      </c>
      <c r="L298" s="41" t="s">
        <v>558</v>
      </c>
    </row>
    <row r="299" spans="1:12" s="34" customFormat="1" ht="51">
      <c r="A299" s="29"/>
      <c r="B299" s="41" t="s">
        <v>746</v>
      </c>
      <c r="C299" s="46" t="s">
        <v>569</v>
      </c>
      <c r="D299" s="54" t="s">
        <v>404</v>
      </c>
      <c r="E299" s="53" t="s">
        <v>564</v>
      </c>
      <c r="F299" s="41" t="s">
        <v>560</v>
      </c>
      <c r="G299" s="84" t="s">
        <v>740</v>
      </c>
      <c r="H299" s="55">
        <v>100000000</v>
      </c>
      <c r="I299" s="55">
        <v>100000000</v>
      </c>
      <c r="J299" s="41" t="s">
        <v>37</v>
      </c>
      <c r="K299" s="41" t="s">
        <v>61</v>
      </c>
      <c r="L299" s="41" t="s">
        <v>558</v>
      </c>
    </row>
    <row r="300" spans="1:12" s="34" customFormat="1" ht="51">
      <c r="A300" s="29"/>
      <c r="B300" s="41">
        <v>80111600</v>
      </c>
      <c r="C300" s="46" t="s">
        <v>570</v>
      </c>
      <c r="D300" s="54" t="s">
        <v>571</v>
      </c>
      <c r="E300" s="53" t="s">
        <v>162</v>
      </c>
      <c r="F300" s="41" t="s">
        <v>461</v>
      </c>
      <c r="G300" s="84" t="s">
        <v>740</v>
      </c>
      <c r="H300" s="55">
        <v>110000000</v>
      </c>
      <c r="I300" s="55">
        <v>110000000</v>
      </c>
      <c r="J300" s="41" t="s">
        <v>37</v>
      </c>
      <c r="K300" s="41" t="s">
        <v>61</v>
      </c>
      <c r="L300" s="41" t="s">
        <v>558</v>
      </c>
    </row>
    <row r="301" spans="1:12" s="34" customFormat="1" ht="51">
      <c r="A301" s="29"/>
      <c r="B301" s="41">
        <v>80111600</v>
      </c>
      <c r="C301" s="46" t="s">
        <v>572</v>
      </c>
      <c r="D301" s="54" t="s">
        <v>404</v>
      </c>
      <c r="E301" s="53" t="s">
        <v>564</v>
      </c>
      <c r="F301" s="41" t="s">
        <v>573</v>
      </c>
      <c r="G301" s="84" t="s">
        <v>740</v>
      </c>
      <c r="H301" s="55">
        <v>10000000</v>
      </c>
      <c r="I301" s="55">
        <v>10000000</v>
      </c>
      <c r="J301" s="41" t="s">
        <v>37</v>
      </c>
      <c r="K301" s="41" t="s">
        <v>61</v>
      </c>
      <c r="L301" s="41" t="s">
        <v>558</v>
      </c>
    </row>
    <row r="302" spans="1:12" s="34" customFormat="1" ht="51">
      <c r="A302" s="29"/>
      <c r="B302" s="41">
        <v>80111600</v>
      </c>
      <c r="C302" s="46" t="s">
        <v>574</v>
      </c>
      <c r="D302" s="54" t="s">
        <v>575</v>
      </c>
      <c r="E302" s="53" t="s">
        <v>576</v>
      </c>
      <c r="F302" s="41" t="s">
        <v>461</v>
      </c>
      <c r="G302" s="84" t="s">
        <v>740</v>
      </c>
      <c r="H302" s="55">
        <v>110000000</v>
      </c>
      <c r="I302" s="55">
        <v>110000000</v>
      </c>
      <c r="J302" s="41" t="s">
        <v>37</v>
      </c>
      <c r="K302" s="41" t="s">
        <v>61</v>
      </c>
      <c r="L302" s="41" t="s">
        <v>558</v>
      </c>
    </row>
    <row r="303" spans="1:12" s="34" customFormat="1" ht="63.75">
      <c r="A303" s="29"/>
      <c r="B303" s="41">
        <v>80111600</v>
      </c>
      <c r="C303" s="46" t="s">
        <v>577</v>
      </c>
      <c r="D303" s="54" t="s">
        <v>578</v>
      </c>
      <c r="E303" s="53" t="s">
        <v>162</v>
      </c>
      <c r="F303" s="41" t="s">
        <v>461</v>
      </c>
      <c r="G303" s="84" t="s">
        <v>740</v>
      </c>
      <c r="H303" s="55">
        <v>650000000</v>
      </c>
      <c r="I303" s="55">
        <v>650000000</v>
      </c>
      <c r="J303" s="41" t="s">
        <v>37</v>
      </c>
      <c r="K303" s="41" t="s">
        <v>61</v>
      </c>
      <c r="L303" s="41" t="s">
        <v>558</v>
      </c>
    </row>
    <row r="304" spans="1:12" s="34" customFormat="1" ht="147" customHeight="1">
      <c r="A304" s="29"/>
      <c r="B304" s="41" t="s">
        <v>765</v>
      </c>
      <c r="C304" s="88" t="s">
        <v>579</v>
      </c>
      <c r="D304" s="54" t="s">
        <v>59</v>
      </c>
      <c r="E304" s="53" t="s">
        <v>162</v>
      </c>
      <c r="F304" s="41" t="s">
        <v>461</v>
      </c>
      <c r="G304" s="84" t="s">
        <v>740</v>
      </c>
      <c r="H304" s="55">
        <v>350000000</v>
      </c>
      <c r="I304" s="55">
        <v>350000000</v>
      </c>
      <c r="J304" s="41" t="s">
        <v>37</v>
      </c>
      <c r="K304" s="41" t="s">
        <v>61</v>
      </c>
      <c r="L304" s="41" t="s">
        <v>558</v>
      </c>
    </row>
    <row r="305" spans="1:12" s="34" customFormat="1" ht="51">
      <c r="A305" s="29"/>
      <c r="B305" s="41" t="s">
        <v>745</v>
      </c>
      <c r="C305" s="88" t="s">
        <v>580</v>
      </c>
      <c r="D305" s="54" t="s">
        <v>575</v>
      </c>
      <c r="E305" s="53" t="s">
        <v>581</v>
      </c>
      <c r="F305" s="41" t="s">
        <v>461</v>
      </c>
      <c r="G305" s="84" t="s">
        <v>740</v>
      </c>
      <c r="H305" s="55">
        <v>160000000</v>
      </c>
      <c r="I305" s="55">
        <v>160000000</v>
      </c>
      <c r="J305" s="41" t="s">
        <v>37</v>
      </c>
      <c r="K305" s="41" t="s">
        <v>61</v>
      </c>
      <c r="L305" s="41" t="s">
        <v>558</v>
      </c>
    </row>
    <row r="306" spans="1:12" s="34" customFormat="1" ht="51">
      <c r="A306" s="29"/>
      <c r="B306" s="41" t="s">
        <v>582</v>
      </c>
      <c r="C306" s="88" t="s">
        <v>583</v>
      </c>
      <c r="D306" s="54" t="s">
        <v>563</v>
      </c>
      <c r="E306" s="53" t="s">
        <v>81</v>
      </c>
      <c r="F306" s="41" t="s">
        <v>461</v>
      </c>
      <c r="G306" s="84" t="s">
        <v>740</v>
      </c>
      <c r="H306" s="55">
        <v>350000000</v>
      </c>
      <c r="I306" s="55">
        <v>350000000</v>
      </c>
      <c r="J306" s="41" t="s">
        <v>37</v>
      </c>
      <c r="K306" s="41" t="s">
        <v>61</v>
      </c>
      <c r="L306" s="41" t="s">
        <v>558</v>
      </c>
    </row>
    <row r="307" spans="1:12" s="34" customFormat="1" ht="63.75">
      <c r="A307" s="29"/>
      <c r="B307" s="90">
        <v>80121700</v>
      </c>
      <c r="C307" s="88" t="s">
        <v>584</v>
      </c>
      <c r="D307" s="90" t="s">
        <v>585</v>
      </c>
      <c r="E307" s="90" t="s">
        <v>586</v>
      </c>
      <c r="F307" s="41" t="s">
        <v>461</v>
      </c>
      <c r="G307" s="84" t="s">
        <v>740</v>
      </c>
      <c r="H307" s="55">
        <v>477023931</v>
      </c>
      <c r="I307" s="55">
        <v>477023931</v>
      </c>
      <c r="J307" s="90" t="s">
        <v>37</v>
      </c>
      <c r="K307" s="90" t="s">
        <v>61</v>
      </c>
      <c r="L307" s="90" t="s">
        <v>587</v>
      </c>
    </row>
    <row r="308" spans="1:12" s="34" customFormat="1" ht="76.5">
      <c r="A308" s="29"/>
      <c r="B308" s="45" t="s">
        <v>744</v>
      </c>
      <c r="C308" s="98" t="s">
        <v>588</v>
      </c>
      <c r="D308" s="54" t="s">
        <v>566</v>
      </c>
      <c r="E308" s="90" t="s">
        <v>227</v>
      </c>
      <c r="F308" s="41" t="s">
        <v>461</v>
      </c>
      <c r="G308" s="84" t="s">
        <v>740</v>
      </c>
      <c r="H308" s="55">
        <v>52507102</v>
      </c>
      <c r="I308" s="55">
        <v>52507102</v>
      </c>
      <c r="J308" s="90" t="s">
        <v>37</v>
      </c>
      <c r="K308" s="90" t="s">
        <v>61</v>
      </c>
      <c r="L308" s="90" t="s">
        <v>589</v>
      </c>
    </row>
    <row r="309" spans="1:12" s="34" customFormat="1" ht="89.25">
      <c r="A309" s="29"/>
      <c r="B309" s="90">
        <v>931515</v>
      </c>
      <c r="C309" s="88" t="s">
        <v>590</v>
      </c>
      <c r="D309" s="54" t="s">
        <v>591</v>
      </c>
      <c r="E309" s="90" t="s">
        <v>592</v>
      </c>
      <c r="F309" s="41" t="s">
        <v>461</v>
      </c>
      <c r="G309" s="84" t="s">
        <v>740</v>
      </c>
      <c r="H309" s="55">
        <v>115000000</v>
      </c>
      <c r="I309" s="55">
        <v>115000000</v>
      </c>
      <c r="J309" s="90" t="s">
        <v>37</v>
      </c>
      <c r="K309" s="90" t="s">
        <v>61</v>
      </c>
      <c r="L309" s="90" t="s">
        <v>589</v>
      </c>
    </row>
    <row r="310" spans="1:12" s="34" customFormat="1" ht="63.75">
      <c r="A310" s="29"/>
      <c r="B310" s="41">
        <v>80111600</v>
      </c>
      <c r="C310" s="88" t="s">
        <v>593</v>
      </c>
      <c r="D310" s="90" t="s">
        <v>42</v>
      </c>
      <c r="E310" s="90" t="s">
        <v>594</v>
      </c>
      <c r="F310" s="41" t="s">
        <v>461</v>
      </c>
      <c r="G310" s="84" t="s">
        <v>740</v>
      </c>
      <c r="H310" s="55">
        <v>477023931</v>
      </c>
      <c r="I310" s="55">
        <v>477023931</v>
      </c>
      <c r="J310" s="90" t="s">
        <v>37</v>
      </c>
      <c r="K310" s="90" t="s">
        <v>61</v>
      </c>
      <c r="L310" s="90" t="s">
        <v>587</v>
      </c>
    </row>
    <row r="311" spans="1:12" s="34" customFormat="1" ht="51">
      <c r="A311" s="29"/>
      <c r="B311" s="45" t="s">
        <v>752</v>
      </c>
      <c r="C311" s="102" t="s">
        <v>488</v>
      </c>
      <c r="D311" s="90" t="s">
        <v>489</v>
      </c>
      <c r="E311" s="90" t="s">
        <v>162</v>
      </c>
      <c r="F311" s="90" t="s">
        <v>35</v>
      </c>
      <c r="G311" s="90" t="s">
        <v>490</v>
      </c>
      <c r="H311" s="120" t="s">
        <v>491</v>
      </c>
      <c r="I311" s="120" t="s">
        <v>491</v>
      </c>
      <c r="J311" s="90" t="s">
        <v>37</v>
      </c>
      <c r="K311" s="90" t="s">
        <v>38</v>
      </c>
      <c r="L311" s="90" t="s">
        <v>492</v>
      </c>
    </row>
    <row r="312" spans="1:12" s="34" customFormat="1" ht="76.5">
      <c r="A312" s="29"/>
      <c r="B312" s="45" t="s">
        <v>753</v>
      </c>
      <c r="C312" s="107" t="s">
        <v>493</v>
      </c>
      <c r="D312" s="90" t="s">
        <v>489</v>
      </c>
      <c r="E312" s="90" t="s">
        <v>494</v>
      </c>
      <c r="F312" s="90" t="s">
        <v>35</v>
      </c>
      <c r="G312" s="90" t="s">
        <v>490</v>
      </c>
      <c r="H312" s="120" t="s">
        <v>495</v>
      </c>
      <c r="I312" s="120" t="s">
        <v>496</v>
      </c>
      <c r="J312" s="90" t="s">
        <v>37</v>
      </c>
      <c r="K312" s="90" t="s">
        <v>38</v>
      </c>
      <c r="L312" s="90" t="s">
        <v>497</v>
      </c>
    </row>
    <row r="313" spans="1:12" s="34" customFormat="1" ht="63.75">
      <c r="A313" s="29"/>
      <c r="B313" s="45" t="s">
        <v>753</v>
      </c>
      <c r="C313" s="88" t="s">
        <v>498</v>
      </c>
      <c r="D313" s="90" t="s">
        <v>489</v>
      </c>
      <c r="E313" s="90" t="s">
        <v>162</v>
      </c>
      <c r="F313" s="90" t="s">
        <v>35</v>
      </c>
      <c r="G313" s="90" t="s">
        <v>490</v>
      </c>
      <c r="H313" s="120" t="s">
        <v>495</v>
      </c>
      <c r="I313" s="120" t="s">
        <v>495</v>
      </c>
      <c r="J313" s="90" t="s">
        <v>37</v>
      </c>
      <c r="K313" s="90" t="s">
        <v>38</v>
      </c>
      <c r="L313" s="90" t="s">
        <v>499</v>
      </c>
    </row>
    <row r="314" spans="1:12" s="34" customFormat="1" ht="51">
      <c r="A314" s="29"/>
      <c r="B314" s="45" t="s">
        <v>753</v>
      </c>
      <c r="C314" s="88" t="s">
        <v>500</v>
      </c>
      <c r="D314" s="90" t="s">
        <v>489</v>
      </c>
      <c r="E314" s="90" t="s">
        <v>162</v>
      </c>
      <c r="F314" s="90" t="s">
        <v>35</v>
      </c>
      <c r="G314" s="90" t="s">
        <v>490</v>
      </c>
      <c r="H314" s="120" t="s">
        <v>501</v>
      </c>
      <c r="I314" s="120" t="s">
        <v>501</v>
      </c>
      <c r="J314" s="90" t="s">
        <v>37</v>
      </c>
      <c r="K314" s="90" t="s">
        <v>38</v>
      </c>
      <c r="L314" s="90" t="s">
        <v>499</v>
      </c>
    </row>
    <row r="315" spans="1:12" s="34" customFormat="1" ht="51">
      <c r="A315" s="29"/>
      <c r="B315" s="45" t="s">
        <v>753</v>
      </c>
      <c r="C315" s="88" t="s">
        <v>502</v>
      </c>
      <c r="D315" s="90" t="s">
        <v>489</v>
      </c>
      <c r="E315" s="90" t="s">
        <v>494</v>
      </c>
      <c r="F315" s="90" t="s">
        <v>35</v>
      </c>
      <c r="G315" s="90" t="s">
        <v>490</v>
      </c>
      <c r="H315" s="120" t="s">
        <v>501</v>
      </c>
      <c r="I315" s="120" t="s">
        <v>501</v>
      </c>
      <c r="J315" s="90" t="s">
        <v>37</v>
      </c>
      <c r="K315" s="90" t="s">
        <v>38</v>
      </c>
      <c r="L315" s="90" t="s">
        <v>497</v>
      </c>
    </row>
    <row r="316" spans="1:12" s="34" customFormat="1" ht="76.5">
      <c r="A316" s="29"/>
      <c r="B316" s="45" t="s">
        <v>753</v>
      </c>
      <c r="C316" s="88" t="s">
        <v>503</v>
      </c>
      <c r="D316" s="90" t="s">
        <v>489</v>
      </c>
      <c r="E316" s="90" t="s">
        <v>162</v>
      </c>
      <c r="F316" s="90" t="s">
        <v>35</v>
      </c>
      <c r="G316" s="90" t="s">
        <v>490</v>
      </c>
      <c r="H316" s="120" t="s">
        <v>504</v>
      </c>
      <c r="I316" s="120" t="s">
        <v>504</v>
      </c>
      <c r="J316" s="90" t="s">
        <v>37</v>
      </c>
      <c r="K316" s="90" t="s">
        <v>38</v>
      </c>
      <c r="L316" s="90" t="s">
        <v>499</v>
      </c>
    </row>
    <row r="317" spans="1:12" s="34" customFormat="1" ht="63.75">
      <c r="A317" s="29"/>
      <c r="B317" s="45" t="s">
        <v>754</v>
      </c>
      <c r="C317" s="108" t="s">
        <v>505</v>
      </c>
      <c r="D317" s="90" t="s">
        <v>489</v>
      </c>
      <c r="E317" s="90" t="s">
        <v>162</v>
      </c>
      <c r="F317" s="90" t="s">
        <v>35</v>
      </c>
      <c r="G317" s="90" t="s">
        <v>490</v>
      </c>
      <c r="H317" s="120" t="s">
        <v>504</v>
      </c>
      <c r="I317" s="120" t="s">
        <v>504</v>
      </c>
      <c r="J317" s="90" t="s">
        <v>37</v>
      </c>
      <c r="K317" s="90" t="s">
        <v>38</v>
      </c>
      <c r="L317" s="90" t="s">
        <v>506</v>
      </c>
    </row>
    <row r="318" spans="1:12" s="34" customFormat="1" ht="63.75">
      <c r="A318" s="29"/>
      <c r="B318" s="45" t="s">
        <v>754</v>
      </c>
      <c r="C318" s="108" t="s">
        <v>507</v>
      </c>
      <c r="D318" s="90" t="s">
        <v>489</v>
      </c>
      <c r="E318" s="90" t="s">
        <v>162</v>
      </c>
      <c r="F318" s="90" t="s">
        <v>35</v>
      </c>
      <c r="G318" s="90" t="s">
        <v>490</v>
      </c>
      <c r="H318" s="120" t="s">
        <v>508</v>
      </c>
      <c r="I318" s="120" t="s">
        <v>508</v>
      </c>
      <c r="J318" s="90" t="s">
        <v>37</v>
      </c>
      <c r="K318" s="90" t="s">
        <v>38</v>
      </c>
      <c r="L318" s="90" t="s">
        <v>499</v>
      </c>
    </row>
    <row r="319" spans="1:12" s="34" customFormat="1" ht="51">
      <c r="A319" s="29"/>
      <c r="B319" s="45">
        <v>83121704</v>
      </c>
      <c r="C319" s="88" t="s">
        <v>509</v>
      </c>
      <c r="D319" s="90" t="s">
        <v>489</v>
      </c>
      <c r="E319" s="90" t="s">
        <v>494</v>
      </c>
      <c r="F319" s="90" t="s">
        <v>35</v>
      </c>
      <c r="G319" s="90" t="s">
        <v>490</v>
      </c>
      <c r="H319" s="120" t="s">
        <v>510</v>
      </c>
      <c r="I319" s="120" t="s">
        <v>510</v>
      </c>
      <c r="J319" s="90" t="s">
        <v>37</v>
      </c>
      <c r="K319" s="90" t="s">
        <v>38</v>
      </c>
      <c r="L319" s="90" t="s">
        <v>499</v>
      </c>
    </row>
    <row r="320" spans="1:12" s="34" customFormat="1" ht="38.25">
      <c r="A320" s="29"/>
      <c r="B320" s="45" t="s">
        <v>511</v>
      </c>
      <c r="C320" s="102" t="s">
        <v>512</v>
      </c>
      <c r="D320" s="90" t="s">
        <v>489</v>
      </c>
      <c r="E320" s="90" t="s">
        <v>494</v>
      </c>
      <c r="F320" s="90" t="s">
        <v>35</v>
      </c>
      <c r="G320" s="90" t="s">
        <v>490</v>
      </c>
      <c r="H320" s="120" t="s">
        <v>513</v>
      </c>
      <c r="I320" s="120" t="s">
        <v>513</v>
      </c>
      <c r="J320" s="90" t="s">
        <v>37</v>
      </c>
      <c r="K320" s="90" t="s">
        <v>38</v>
      </c>
      <c r="L320" s="90" t="s">
        <v>514</v>
      </c>
    </row>
    <row r="321" spans="1:12" s="37" customFormat="1" ht="25.5">
      <c r="A321" s="29"/>
      <c r="B321" s="45" t="s">
        <v>515</v>
      </c>
      <c r="C321" s="47" t="s">
        <v>516</v>
      </c>
      <c r="D321" s="45" t="s">
        <v>489</v>
      </c>
      <c r="E321" s="45" t="s">
        <v>494</v>
      </c>
      <c r="F321" s="45" t="s">
        <v>35</v>
      </c>
      <c r="G321" s="45" t="s">
        <v>490</v>
      </c>
      <c r="H321" s="121" t="s">
        <v>517</v>
      </c>
      <c r="I321" s="121" t="s">
        <v>517</v>
      </c>
      <c r="J321" s="45" t="s">
        <v>37</v>
      </c>
      <c r="K321" s="45" t="s">
        <v>38</v>
      </c>
      <c r="L321" s="45" t="s">
        <v>499</v>
      </c>
    </row>
    <row r="322" spans="1:12" ht="76.5">
      <c r="A322" s="29"/>
      <c r="B322" s="45">
        <v>81101701</v>
      </c>
      <c r="C322" s="69" t="s">
        <v>396</v>
      </c>
      <c r="D322" s="93" t="s">
        <v>42</v>
      </c>
      <c r="E322" s="49" t="s">
        <v>162</v>
      </c>
      <c r="F322" s="45" t="s">
        <v>163</v>
      </c>
      <c r="G322" s="45" t="s">
        <v>397</v>
      </c>
      <c r="H322" s="52">
        <v>58300000</v>
      </c>
      <c r="I322" s="52">
        <v>58300000</v>
      </c>
      <c r="J322" s="45" t="s">
        <v>37</v>
      </c>
      <c r="K322" s="45" t="s">
        <v>43</v>
      </c>
      <c r="L322" s="45" t="s">
        <v>398</v>
      </c>
    </row>
    <row r="323" spans="1:12" ht="51">
      <c r="A323" s="29"/>
      <c r="B323" s="45">
        <v>81101500</v>
      </c>
      <c r="C323" s="69" t="s">
        <v>399</v>
      </c>
      <c r="D323" s="93" t="s">
        <v>42</v>
      </c>
      <c r="E323" s="49" t="s">
        <v>162</v>
      </c>
      <c r="F323" s="45" t="s">
        <v>163</v>
      </c>
      <c r="G323" s="45" t="s">
        <v>397</v>
      </c>
      <c r="H323" s="52">
        <v>58300000</v>
      </c>
      <c r="I323" s="52">
        <v>58300000</v>
      </c>
      <c r="J323" s="45" t="s">
        <v>37</v>
      </c>
      <c r="K323" s="45" t="s">
        <v>43</v>
      </c>
      <c r="L323" s="45" t="s">
        <v>398</v>
      </c>
    </row>
    <row r="324" spans="1:12" ht="63.75">
      <c r="A324" s="29"/>
      <c r="B324" s="45">
        <v>80111617</v>
      </c>
      <c r="C324" s="69" t="s">
        <v>400</v>
      </c>
      <c r="D324" s="93" t="s">
        <v>42</v>
      </c>
      <c r="E324" s="49" t="s">
        <v>162</v>
      </c>
      <c r="F324" s="45" t="s">
        <v>163</v>
      </c>
      <c r="G324" s="45" t="s">
        <v>397</v>
      </c>
      <c r="H324" s="52">
        <v>52800000</v>
      </c>
      <c r="I324" s="52">
        <f>H324</f>
        <v>52800000</v>
      </c>
      <c r="J324" s="45" t="s">
        <v>37</v>
      </c>
      <c r="K324" s="45" t="s">
        <v>43</v>
      </c>
      <c r="L324" s="45" t="s">
        <v>398</v>
      </c>
    </row>
    <row r="325" spans="1:12" ht="51">
      <c r="A325" s="29"/>
      <c r="B325" s="45">
        <v>81101508</v>
      </c>
      <c r="C325" s="69" t="s">
        <v>401</v>
      </c>
      <c r="D325" s="93" t="s">
        <v>42</v>
      </c>
      <c r="E325" s="49" t="s">
        <v>162</v>
      </c>
      <c r="F325" s="45" t="s">
        <v>163</v>
      </c>
      <c r="G325" s="45" t="s">
        <v>397</v>
      </c>
      <c r="H325" s="52">
        <v>58300000</v>
      </c>
      <c r="I325" s="52">
        <f>H325</f>
        <v>58300000</v>
      </c>
      <c r="J325" s="45" t="s">
        <v>37</v>
      </c>
      <c r="K325" s="45" t="s">
        <v>43</v>
      </c>
      <c r="L325" s="45" t="s">
        <v>398</v>
      </c>
    </row>
    <row r="326" spans="1:12" ht="51">
      <c r="A326" s="29"/>
      <c r="B326" s="45">
        <v>72101500</v>
      </c>
      <c r="C326" s="69" t="s">
        <v>402</v>
      </c>
      <c r="D326" s="45" t="s">
        <v>59</v>
      </c>
      <c r="E326" s="45" t="s">
        <v>47</v>
      </c>
      <c r="F326" s="45" t="s">
        <v>163</v>
      </c>
      <c r="G326" s="45" t="s">
        <v>397</v>
      </c>
      <c r="H326" s="52">
        <v>163880731</v>
      </c>
      <c r="I326" s="51">
        <f>H326</f>
        <v>163880731</v>
      </c>
      <c r="J326" s="45" t="s">
        <v>37</v>
      </c>
      <c r="K326" s="45" t="s">
        <v>43</v>
      </c>
      <c r="L326" s="45" t="s">
        <v>398</v>
      </c>
    </row>
    <row r="327" spans="1:12" ht="51">
      <c r="A327" s="29"/>
      <c r="B327" s="45">
        <v>721411</v>
      </c>
      <c r="C327" s="69" t="s">
        <v>403</v>
      </c>
      <c r="D327" s="45" t="s">
        <v>404</v>
      </c>
      <c r="E327" s="45" t="s">
        <v>149</v>
      </c>
      <c r="F327" s="45" t="s">
        <v>405</v>
      </c>
      <c r="G327" s="45" t="s">
        <v>215</v>
      </c>
      <c r="H327" s="52">
        <v>3893610819</v>
      </c>
      <c r="I327" s="51">
        <f>H327</f>
        <v>3893610819</v>
      </c>
      <c r="J327" s="45" t="s">
        <v>37</v>
      </c>
      <c r="K327" s="45" t="s">
        <v>43</v>
      </c>
      <c r="L327" s="45" t="s">
        <v>398</v>
      </c>
    </row>
    <row r="328" spans="1:12" ht="102">
      <c r="A328" s="29"/>
      <c r="B328" s="45" t="s">
        <v>406</v>
      </c>
      <c r="C328" s="69" t="s">
        <v>611</v>
      </c>
      <c r="D328" s="45" t="s">
        <v>404</v>
      </c>
      <c r="E328" s="45" t="s">
        <v>326</v>
      </c>
      <c r="F328" s="45" t="s">
        <v>407</v>
      </c>
      <c r="G328" s="45" t="s">
        <v>215</v>
      </c>
      <c r="H328" s="52">
        <f>+H327*10%</f>
        <v>389361081.90000004</v>
      </c>
      <c r="I328" s="51">
        <f>H328</f>
        <v>389361081.90000004</v>
      </c>
      <c r="J328" s="45" t="s">
        <v>37</v>
      </c>
      <c r="K328" s="45" t="s">
        <v>43</v>
      </c>
      <c r="L328" s="45" t="s">
        <v>398</v>
      </c>
    </row>
    <row r="329" spans="1:12" ht="63.75">
      <c r="A329" s="29"/>
      <c r="B329" s="45">
        <v>81101500</v>
      </c>
      <c r="C329" s="69" t="s">
        <v>408</v>
      </c>
      <c r="D329" s="93" t="s">
        <v>42</v>
      </c>
      <c r="E329" s="49" t="s">
        <v>227</v>
      </c>
      <c r="F329" s="45" t="s">
        <v>163</v>
      </c>
      <c r="G329" s="45" t="s">
        <v>397</v>
      </c>
      <c r="H329" s="52">
        <f>6000000*10</f>
        <v>60000000</v>
      </c>
      <c r="I329" s="52">
        <f>+H329</f>
        <v>60000000</v>
      </c>
      <c r="J329" s="45" t="s">
        <v>37</v>
      </c>
      <c r="K329" s="45" t="s">
        <v>43</v>
      </c>
      <c r="L329" s="45" t="s">
        <v>398</v>
      </c>
    </row>
    <row r="330" spans="1:12" ht="63.75">
      <c r="A330" s="29"/>
      <c r="B330" s="45">
        <v>81101500</v>
      </c>
      <c r="C330" s="69" t="s">
        <v>409</v>
      </c>
      <c r="D330" s="93" t="s">
        <v>42</v>
      </c>
      <c r="E330" s="49" t="s">
        <v>227</v>
      </c>
      <c r="F330" s="45" t="s">
        <v>163</v>
      </c>
      <c r="G330" s="45" t="s">
        <v>397</v>
      </c>
      <c r="H330" s="52">
        <f>6000000*10</f>
        <v>60000000</v>
      </c>
      <c r="I330" s="52">
        <f>+H330</f>
        <v>60000000</v>
      </c>
      <c r="J330" s="45" t="s">
        <v>37</v>
      </c>
      <c r="K330" s="45" t="s">
        <v>43</v>
      </c>
      <c r="L330" s="45" t="s">
        <v>398</v>
      </c>
    </row>
    <row r="331" ht="15">
      <c r="C331" s="33"/>
    </row>
    <row r="332" ht="15">
      <c r="C332" s="33"/>
    </row>
    <row r="333" ht="15">
      <c r="C333" s="33"/>
    </row>
    <row r="334" ht="15">
      <c r="C334" s="33"/>
    </row>
    <row r="341" spans="2:4" ht="15">
      <c r="B341" s="31" t="s">
        <v>613</v>
      </c>
      <c r="D341" s="32"/>
    </row>
    <row r="342" spans="2:4" ht="25.5">
      <c r="B342" s="68" t="s">
        <v>23</v>
      </c>
      <c r="C342" s="68" t="s">
        <v>614</v>
      </c>
      <c r="D342" s="68" t="s">
        <v>32</v>
      </c>
    </row>
    <row r="343" spans="2:11" s="58" customFormat="1" ht="113.25" customHeight="1">
      <c r="B343" s="69" t="s">
        <v>615</v>
      </c>
      <c r="C343" s="45">
        <v>93141501</v>
      </c>
      <c r="D343" s="45" t="s">
        <v>66</v>
      </c>
      <c r="E343" s="57"/>
      <c r="G343" s="59"/>
      <c r="H343" s="137"/>
      <c r="I343" s="60"/>
      <c r="J343" s="60"/>
      <c r="K343" s="60"/>
    </row>
    <row r="344" spans="2:11" s="37" customFormat="1" ht="113.25" customHeight="1">
      <c r="B344" s="65" t="s">
        <v>616</v>
      </c>
      <c r="C344" s="61" t="s">
        <v>737</v>
      </c>
      <c r="D344" s="42" t="s">
        <v>207</v>
      </c>
      <c r="E344" s="57"/>
      <c r="G344" s="38"/>
      <c r="H344" s="138"/>
      <c r="I344" s="39"/>
      <c r="J344" s="39"/>
      <c r="K344" s="39"/>
    </row>
    <row r="345" spans="2:11" s="37" customFormat="1" ht="113.25" customHeight="1">
      <c r="B345" s="65" t="s">
        <v>617</v>
      </c>
      <c r="C345" s="61" t="s">
        <v>187</v>
      </c>
      <c r="D345" s="50" t="s">
        <v>190</v>
      </c>
      <c r="E345" s="57"/>
      <c r="G345" s="38"/>
      <c r="H345" s="138"/>
      <c r="I345" s="39"/>
      <c r="J345" s="39"/>
      <c r="K345" s="39"/>
    </row>
    <row r="346" spans="2:11" s="37" customFormat="1" ht="113.25" customHeight="1">
      <c r="B346" s="65" t="s">
        <v>618</v>
      </c>
      <c r="C346" s="50" t="s">
        <v>734</v>
      </c>
      <c r="D346" s="50" t="s">
        <v>730</v>
      </c>
      <c r="E346" s="57"/>
      <c r="G346" s="38"/>
      <c r="H346" s="138"/>
      <c r="I346" s="39"/>
      <c r="J346" s="39"/>
      <c r="K346" s="39"/>
    </row>
    <row r="347" spans="2:11" s="37" customFormat="1" ht="113.25" customHeight="1">
      <c r="B347" s="48" t="s">
        <v>619</v>
      </c>
      <c r="C347" s="42" t="s">
        <v>733</v>
      </c>
      <c r="D347" s="42" t="s">
        <v>730</v>
      </c>
      <c r="E347" s="57"/>
      <c r="G347" s="38"/>
      <c r="H347" s="138"/>
      <c r="I347" s="39"/>
      <c r="J347" s="39"/>
      <c r="K347" s="39"/>
    </row>
    <row r="348" spans="2:11" s="37" customFormat="1" ht="113.25" customHeight="1">
      <c r="B348" s="48" t="s">
        <v>620</v>
      </c>
      <c r="C348" s="42" t="s">
        <v>732</v>
      </c>
      <c r="D348" s="42" t="s">
        <v>730</v>
      </c>
      <c r="E348" s="57"/>
      <c r="G348" s="38"/>
      <c r="H348" s="138"/>
      <c r="I348" s="39"/>
      <c r="J348" s="39"/>
      <c r="K348" s="39"/>
    </row>
    <row r="349" spans="2:11" s="37" customFormat="1" ht="113.25" customHeight="1">
      <c r="B349" s="65" t="s">
        <v>621</v>
      </c>
      <c r="C349" s="50">
        <v>77101700</v>
      </c>
      <c r="D349" s="50" t="s">
        <v>730</v>
      </c>
      <c r="E349" s="57"/>
      <c r="G349" s="38"/>
      <c r="H349" s="138"/>
      <c r="I349" s="39"/>
      <c r="J349" s="39"/>
      <c r="K349" s="39"/>
    </row>
    <row r="350" spans="2:11" s="37" customFormat="1" ht="113.25" customHeight="1">
      <c r="B350" s="65" t="s">
        <v>622</v>
      </c>
      <c r="C350" s="50" t="s">
        <v>735</v>
      </c>
      <c r="D350" s="50" t="s">
        <v>730</v>
      </c>
      <c r="E350" s="57"/>
      <c r="G350" s="38"/>
      <c r="H350" s="138"/>
      <c r="I350" s="39"/>
      <c r="J350" s="39"/>
      <c r="K350" s="39"/>
    </row>
    <row r="351" spans="2:11" s="37" customFormat="1" ht="113.25" customHeight="1">
      <c r="B351" s="65" t="s">
        <v>623</v>
      </c>
      <c r="C351" s="50" t="s">
        <v>736</v>
      </c>
      <c r="D351" s="50" t="s">
        <v>730</v>
      </c>
      <c r="E351" s="57"/>
      <c r="G351" s="38"/>
      <c r="H351" s="138"/>
      <c r="I351" s="39"/>
      <c r="J351" s="39"/>
      <c r="K351" s="39"/>
    </row>
    <row r="352" spans="2:11" s="37" customFormat="1" ht="113.25" customHeight="1">
      <c r="B352" s="65" t="s">
        <v>624</v>
      </c>
      <c r="C352" s="50" t="s">
        <v>731</v>
      </c>
      <c r="D352" s="50" t="s">
        <v>730</v>
      </c>
      <c r="E352" s="57"/>
      <c r="G352" s="38"/>
      <c r="H352" s="138"/>
      <c r="I352" s="39"/>
      <c r="J352" s="39"/>
      <c r="K352" s="39"/>
    </row>
    <row r="353" spans="2:11" s="66" customFormat="1" ht="113.25" customHeight="1">
      <c r="B353" s="46" t="s">
        <v>625</v>
      </c>
      <c r="C353" s="63">
        <v>70150000</v>
      </c>
      <c r="D353" s="45" t="s">
        <v>730</v>
      </c>
      <c r="E353" s="57"/>
      <c r="G353" s="67"/>
      <c r="H353" s="139"/>
      <c r="I353" s="56"/>
      <c r="J353" s="56"/>
      <c r="K353" s="56"/>
    </row>
    <row r="354" spans="2:11" s="66" customFormat="1" ht="113.25" customHeight="1">
      <c r="B354" s="46" t="s">
        <v>626</v>
      </c>
      <c r="C354" s="63">
        <v>82101801</v>
      </c>
      <c r="D354" s="45" t="s">
        <v>730</v>
      </c>
      <c r="E354" s="57"/>
      <c r="G354" s="67"/>
      <c r="H354" s="139"/>
      <c r="I354" s="56"/>
      <c r="J354" s="56"/>
      <c r="K354" s="56"/>
    </row>
    <row r="355" spans="2:11" s="66" customFormat="1" ht="45">
      <c r="B355" s="70" t="s">
        <v>627</v>
      </c>
      <c r="C355" s="63">
        <v>85121800</v>
      </c>
      <c r="D355" s="63" t="s">
        <v>239</v>
      </c>
      <c r="G355" s="67"/>
      <c r="H355" s="139"/>
      <c r="I355" s="56"/>
      <c r="J355" s="56"/>
      <c r="K355" s="56"/>
    </row>
    <row r="356" spans="2:11" s="66" customFormat="1" ht="105">
      <c r="B356" s="64" t="s">
        <v>628</v>
      </c>
      <c r="C356" s="63" t="s">
        <v>629</v>
      </c>
      <c r="D356" s="70" t="s">
        <v>398</v>
      </c>
      <c r="G356" s="67"/>
      <c r="H356" s="139"/>
      <c r="I356" s="56"/>
      <c r="J356" s="56"/>
      <c r="K356" s="56"/>
    </row>
    <row r="357" spans="2:11" s="66" customFormat="1" ht="105">
      <c r="B357" s="64" t="s">
        <v>630</v>
      </c>
      <c r="C357" s="63" t="s">
        <v>631</v>
      </c>
      <c r="D357" s="70" t="s">
        <v>398</v>
      </c>
      <c r="G357" s="67"/>
      <c r="H357" s="139"/>
      <c r="I357" s="56"/>
      <c r="J357" s="56"/>
      <c r="K357" s="56"/>
    </row>
    <row r="358" spans="2:11" s="66" customFormat="1" ht="105">
      <c r="B358" s="64" t="s">
        <v>632</v>
      </c>
      <c r="C358" s="63" t="s">
        <v>633</v>
      </c>
      <c r="D358" s="70" t="s">
        <v>398</v>
      </c>
      <c r="G358" s="67"/>
      <c r="H358" s="139"/>
      <c r="I358" s="56"/>
      <c r="J358" s="56"/>
      <c r="K358" s="56"/>
    </row>
    <row r="359" spans="2:11" s="66" customFormat="1" ht="105">
      <c r="B359" s="64" t="s">
        <v>634</v>
      </c>
      <c r="C359" s="63" t="s">
        <v>635</v>
      </c>
      <c r="D359" s="70" t="s">
        <v>398</v>
      </c>
      <c r="G359" s="67"/>
      <c r="H359" s="139"/>
      <c r="I359" s="56"/>
      <c r="J359" s="56"/>
      <c r="K359" s="56"/>
    </row>
    <row r="360" spans="2:11" s="66" customFormat="1" ht="135">
      <c r="B360" s="64" t="s">
        <v>636</v>
      </c>
      <c r="C360" s="63" t="s">
        <v>633</v>
      </c>
      <c r="D360" s="70" t="s">
        <v>398</v>
      </c>
      <c r="G360" s="67"/>
      <c r="H360" s="139"/>
      <c r="I360" s="56"/>
      <c r="J360" s="56"/>
      <c r="K360" s="56"/>
    </row>
    <row r="361" spans="2:11" s="66" customFormat="1" ht="105">
      <c r="B361" s="64" t="s">
        <v>634</v>
      </c>
      <c r="C361" s="63" t="s">
        <v>635</v>
      </c>
      <c r="D361" s="70" t="s">
        <v>398</v>
      </c>
      <c r="G361" s="67"/>
      <c r="H361" s="139"/>
      <c r="I361" s="56"/>
      <c r="J361" s="56"/>
      <c r="K361" s="56"/>
    </row>
    <row r="362" spans="2:11" s="66" customFormat="1" ht="135">
      <c r="B362" s="64" t="s">
        <v>636</v>
      </c>
      <c r="C362" s="63" t="s">
        <v>633</v>
      </c>
      <c r="D362" s="70" t="s">
        <v>398</v>
      </c>
      <c r="G362" s="67"/>
      <c r="H362" s="139"/>
      <c r="I362" s="56"/>
      <c r="J362" s="56"/>
      <c r="K362" s="56"/>
    </row>
    <row r="363" spans="2:11" s="66" customFormat="1" ht="105">
      <c r="B363" s="64" t="s">
        <v>637</v>
      </c>
      <c r="C363" s="63">
        <v>721411</v>
      </c>
      <c r="D363" s="70" t="s">
        <v>398</v>
      </c>
      <c r="G363" s="67"/>
      <c r="H363" s="139"/>
      <c r="I363" s="56"/>
      <c r="J363" s="56"/>
      <c r="K363" s="56"/>
    </row>
    <row r="364" spans="2:11" s="66" customFormat="1" ht="105">
      <c r="B364" s="64" t="s">
        <v>638</v>
      </c>
      <c r="C364" s="63">
        <v>951215</v>
      </c>
      <c r="D364" s="70" t="s">
        <v>398</v>
      </c>
      <c r="G364" s="67"/>
      <c r="H364" s="139"/>
      <c r="I364" s="56"/>
      <c r="J364" s="56"/>
      <c r="K364" s="56"/>
    </row>
    <row r="365" spans="2:11" s="66" customFormat="1" ht="105">
      <c r="B365" s="63" t="s">
        <v>639</v>
      </c>
      <c r="C365" s="63" t="s">
        <v>755</v>
      </c>
      <c r="D365" s="70" t="s">
        <v>640</v>
      </c>
      <c r="G365" s="67"/>
      <c r="H365" s="139"/>
      <c r="I365" s="56"/>
      <c r="J365" s="56"/>
      <c r="K365" s="56"/>
    </row>
  </sheetData>
  <sheetProtection/>
  <mergeCells count="2">
    <mergeCell ref="F5:I9"/>
    <mergeCell ref="F11:I15"/>
  </mergeCells>
  <hyperlinks>
    <hyperlink ref="C8" r:id="rId1" display="www.itagui.gov.co"/>
    <hyperlink ref="C11" r:id="rId2" display="contratacionitagui@itagui.gov.co"/>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Jhmer Omar Sánchez Valdez</cp:lastModifiedBy>
  <dcterms:created xsi:type="dcterms:W3CDTF">2020-01-22T13:29:05Z</dcterms:created>
  <dcterms:modified xsi:type="dcterms:W3CDTF">2020-02-10T23:39:48Z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